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1"/>
  </bookViews>
  <sheets>
    <sheet name="i&amp; e" sheetId="1" r:id="rId1"/>
    <sheet name="bs" sheetId="2" r:id="rId2"/>
    <sheet name="R &amp; P" sheetId="4" r:id="rId3"/>
    <sheet name="TB" sheetId="3" r:id="rId4"/>
  </sheets>
  <calcPr calcId="152511"/>
</workbook>
</file>

<file path=xl/calcChain.xml><?xml version="1.0" encoding="utf-8"?>
<calcChain xmlns="http://schemas.openxmlformats.org/spreadsheetml/2006/main">
  <c r="A13" i="2" l="1"/>
  <c r="C13" i="2"/>
  <c r="A10" i="2"/>
  <c r="D10" i="2"/>
  <c r="B13" i="4"/>
  <c r="B18" i="4"/>
  <c r="I12" i="2" l="1"/>
  <c r="A15" i="2" l="1"/>
  <c r="C15" i="2"/>
  <c r="D17" i="4" l="1"/>
  <c r="D10" i="4"/>
  <c r="F13" i="2" l="1"/>
  <c r="G15" i="3"/>
  <c r="A18" i="2"/>
  <c r="A17" i="2"/>
  <c r="C18" i="2"/>
  <c r="C17" i="2"/>
  <c r="F15" i="3"/>
  <c r="D19" i="2" l="1"/>
  <c r="D22" i="4"/>
  <c r="B22" i="4"/>
  <c r="D23" i="4" l="1"/>
  <c r="A19" i="2"/>
  <c r="A54" i="2" s="1"/>
  <c r="E15" i="1"/>
  <c r="E11" i="1"/>
  <c r="A12" i="1"/>
  <c r="A11" i="1"/>
  <c r="F27" i="2"/>
  <c r="F12" i="2"/>
  <c r="F54" i="2" l="1"/>
  <c r="I27" i="2"/>
  <c r="I54" i="2" s="1"/>
  <c r="G15" i="1"/>
  <c r="G11" i="1"/>
  <c r="C12" i="1"/>
  <c r="C11" i="1"/>
  <c r="C15" i="3"/>
  <c r="G17" i="3" s="1"/>
  <c r="B15" i="3"/>
  <c r="D47" i="2"/>
  <c r="D37" i="2"/>
  <c r="D28" i="2"/>
  <c r="A18" i="1"/>
  <c r="E18" i="1"/>
  <c r="F56" i="2" l="1"/>
  <c r="F17" i="3"/>
  <c r="G18" i="1"/>
  <c r="C15" i="1" s="1"/>
  <c r="C18" i="1" l="1"/>
  <c r="C52" i="2"/>
  <c r="D53" i="2" l="1"/>
  <c r="D54" i="2" l="1"/>
  <c r="I56" i="2" s="1"/>
</calcChain>
</file>

<file path=xl/sharedStrings.xml><?xml version="1.0" encoding="utf-8"?>
<sst xmlns="http://schemas.openxmlformats.org/spreadsheetml/2006/main" count="124" uniqueCount="78">
  <si>
    <t>PREVIOUS YEAR</t>
  </si>
  <si>
    <t>EXPENDITURE</t>
  </si>
  <si>
    <t>CURRENT YEAR</t>
  </si>
  <si>
    <t>Interest Credited to Subscribers</t>
  </si>
  <si>
    <t>Bank Charges</t>
  </si>
  <si>
    <t>INCOME</t>
  </si>
  <si>
    <t>Interest Accrued but not due</t>
  </si>
  <si>
    <t>TOTAL</t>
  </si>
  <si>
    <t>LIABILITIES</t>
  </si>
  <si>
    <t>ASSETS</t>
  </si>
  <si>
    <t>GPF</t>
  </si>
  <si>
    <t>Opening Balance</t>
  </si>
  <si>
    <t>Add:Subscriptions in the Year</t>
  </si>
  <si>
    <t>Add:Sub For march 2015</t>
  </si>
  <si>
    <t>Add:interest Credited</t>
  </si>
  <si>
    <t>Less:Advance /Withdrawl</t>
  </si>
  <si>
    <t>Closing Balance</t>
  </si>
  <si>
    <t>CPF</t>
  </si>
  <si>
    <t>UC due to CPF</t>
  </si>
  <si>
    <t>NPS-II</t>
  </si>
  <si>
    <t>Less: Subscription for march 2014</t>
  </si>
  <si>
    <t>Tax recovered from interest on</t>
  </si>
  <si>
    <t>Income Tax Depatment</t>
  </si>
  <si>
    <t>CASH AT BANK</t>
  </si>
  <si>
    <t>SBI Branch-I</t>
  </si>
  <si>
    <t>SBI Branch-II</t>
  </si>
  <si>
    <t>UNIVERSITY CONTRIBUTION(CPF)</t>
  </si>
  <si>
    <t>NPS TIER II ACCOUNT</t>
  </si>
  <si>
    <t>INTEREST RESERVE</t>
  </si>
  <si>
    <t>PARTICULARS</t>
  </si>
  <si>
    <t>Interest to subscriptions</t>
  </si>
  <si>
    <t>bank charges</t>
  </si>
  <si>
    <t>Interest on FDR/TDR</t>
  </si>
  <si>
    <t>Interest on SB A/c</t>
  </si>
  <si>
    <t>G P Capital Fund</t>
  </si>
  <si>
    <t>GPF Cont Received</t>
  </si>
  <si>
    <t>cash at bank</t>
  </si>
  <si>
    <t>Bank TDR/FDR</t>
  </si>
  <si>
    <t>Int accrued as on 31.03.2016</t>
  </si>
  <si>
    <t>PROVIDENT FUND ACCOUNT</t>
  </si>
  <si>
    <t>RECEIPTS AND PAYMENT ACCOUNT FOR THE FINANCIAL YEAR 2015-16</t>
  </si>
  <si>
    <t>RECEIPTS</t>
  </si>
  <si>
    <t>AMOUNT</t>
  </si>
  <si>
    <t>Opening balance as on 01.04.2015</t>
  </si>
  <si>
    <t>GPF Subscription</t>
  </si>
  <si>
    <t>CPF Subscription</t>
  </si>
  <si>
    <t>CPF University Contribution</t>
  </si>
  <si>
    <t>NPS Tier II Account</t>
  </si>
  <si>
    <t>Investment Encashed</t>
  </si>
  <si>
    <t>NPS Tier-II</t>
  </si>
  <si>
    <t xml:space="preserve">Investment During the Year </t>
  </si>
  <si>
    <t>Subscriptions in the Year</t>
  </si>
  <si>
    <t>Sub For march 2016</t>
  </si>
  <si>
    <t>interest Credited</t>
  </si>
  <si>
    <t>Advance /Withdrawl</t>
  </si>
  <si>
    <t xml:space="preserve">PAYMENT </t>
  </si>
  <si>
    <t>INCOME AND EXPENDITURE ACCOUNT FOR THE FINANCIAL YEAR 2015-16</t>
  </si>
  <si>
    <t>BALANCE SHEET FOR THE YEAR ENDING 31.03.2016</t>
  </si>
  <si>
    <t>Opening balance</t>
  </si>
  <si>
    <t>Add-Excess of Income Over Expenditure</t>
  </si>
  <si>
    <t>Investments Pending refund from</t>
  </si>
  <si>
    <t>Add:Interest Credited</t>
  </si>
  <si>
    <t>Less: Advance /Withdrawl</t>
  </si>
  <si>
    <t>Add:Sub For March 2016</t>
  </si>
  <si>
    <t>Less: Subscription for March 2015</t>
  </si>
  <si>
    <t>Subscriptions due for March 2016</t>
  </si>
  <si>
    <t>Excess of Income over Expenditure</t>
  </si>
  <si>
    <t>University Contribution Withdrawal</t>
  </si>
  <si>
    <t>CPF Advance /Withdrawal</t>
  </si>
  <si>
    <t>Less-Interest Accrued on 31/03/15</t>
  </si>
  <si>
    <t>MAULANA AZAD NATIONAL INSTITUTE OF TECHNOLOGY  BHOPAL</t>
  </si>
  <si>
    <t>Interest Received</t>
  </si>
  <si>
    <t>Interest On Saving Bank</t>
  </si>
  <si>
    <t>Interest Earned on Bank TDR/FDR</t>
  </si>
  <si>
    <t>GPF Advance /Withdrawal/Payments</t>
  </si>
  <si>
    <t xml:space="preserve">SBI Branch </t>
  </si>
  <si>
    <t>GPF Capital Fund</t>
  </si>
  <si>
    <t>GPF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</si>
</sst>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Fill="1"/>
    <xf numFmtId="0" fontId="0" fillId="0" borderId="0" xfId="0" applyAlignment="1"/>
    <xf numFmtId="2" fontId="1" fillId="0" borderId="0" xfId="0" applyNumberFormat="1" applyFont="1" applyAlignment="1"/>
    <xf numFmtId="2" fontId="1" fillId="0" borderId="1" xfId="0" applyNumberFormat="1" applyFont="1" applyBorder="1"/>
    <xf numFmtId="0" fontId="1" fillId="0" borderId="1" xfId="0" applyFont="1" applyBorder="1"/>
    <xf numFmtId="2" fontId="0" fillId="0" borderId="1" xfId="0" applyNumberFormat="1" applyBorder="1"/>
    <xf numFmtId="0" fontId="0" fillId="0" borderId="1" xfId="0" applyBorder="1"/>
    <xf numFmtId="2" fontId="0" fillId="0" borderId="1" xfId="0" applyNumberFormat="1" applyFill="1" applyBorder="1"/>
    <xf numFmtId="0" fontId="0" fillId="0" borderId="1" xfId="0" applyFill="1" applyBorder="1"/>
    <xf numFmtId="0" fontId="1" fillId="0" borderId="1" xfId="0" applyFont="1" applyFill="1" applyBorder="1"/>
    <xf numFmtId="2" fontId="0" fillId="0" borderId="1" xfId="0" applyNumberFormat="1" applyFont="1" applyFill="1" applyBorder="1"/>
    <xf numFmtId="0" fontId="0" fillId="0" borderId="1" xfId="0" applyFont="1" applyBorder="1"/>
    <xf numFmtId="2" fontId="0" fillId="0" borderId="1" xfId="0" applyNumberFormat="1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5:I18"/>
  <sheetViews>
    <sheetView workbookViewId="0">
      <selection activeCell="A9" sqref="A9:G18"/>
    </sheetView>
  </sheetViews>
  <sheetFormatPr defaultRowHeight="15" x14ac:dyDescent="0.25"/>
  <cols>
    <col min="1" max="1" width="14.5703125" style="2" bestFit="1" customWidth="1"/>
    <col min="2" max="2" width="32.42578125" customWidth="1"/>
    <col min="3" max="3" width="14.140625" style="2" bestFit="1" customWidth="1"/>
    <col min="4" max="4" width="2.5703125" customWidth="1"/>
    <col min="5" max="5" width="14.5703125" style="2" bestFit="1" customWidth="1"/>
    <col min="6" max="6" width="31.42578125" customWidth="1"/>
    <col min="7" max="7" width="14.140625" style="2" bestFit="1" customWidth="1"/>
  </cols>
  <sheetData>
    <row r="5" spans="1:9" x14ac:dyDescent="0.25">
      <c r="A5" s="18" t="s">
        <v>70</v>
      </c>
      <c r="B5" s="18"/>
      <c r="C5" s="18"/>
      <c r="D5" s="18"/>
      <c r="E5" s="18"/>
      <c r="F5" s="18"/>
      <c r="G5" s="18"/>
    </row>
    <row r="6" spans="1:9" x14ac:dyDescent="0.25">
      <c r="A6" s="17" t="s">
        <v>39</v>
      </c>
      <c r="B6" s="17"/>
      <c r="C6" s="17"/>
      <c r="D6" s="17"/>
      <c r="E6" s="17"/>
      <c r="F6" s="17"/>
      <c r="G6" s="17"/>
      <c r="H6" s="5"/>
      <c r="I6" s="5"/>
    </row>
    <row r="7" spans="1:9" ht="14.45" x14ac:dyDescent="0.3">
      <c r="A7" s="18" t="s">
        <v>56</v>
      </c>
      <c r="B7" s="18"/>
      <c r="C7" s="18"/>
      <c r="D7" s="18"/>
      <c r="E7" s="18"/>
      <c r="F7" s="18"/>
      <c r="G7" s="18"/>
    </row>
    <row r="9" spans="1:9" s="1" customFormat="1" x14ac:dyDescent="0.25">
      <c r="A9" s="7" t="s">
        <v>0</v>
      </c>
      <c r="B9" s="8" t="s">
        <v>1</v>
      </c>
      <c r="C9" s="7" t="s">
        <v>2</v>
      </c>
      <c r="D9" s="8"/>
      <c r="E9" s="7" t="s">
        <v>0</v>
      </c>
      <c r="F9" s="8" t="s">
        <v>5</v>
      </c>
      <c r="G9" s="7" t="s">
        <v>2</v>
      </c>
    </row>
    <row r="10" spans="1:9" x14ac:dyDescent="0.25">
      <c r="A10" s="9"/>
      <c r="B10" s="10"/>
      <c r="C10" s="9"/>
      <c r="D10" s="10"/>
      <c r="E10" s="9"/>
      <c r="F10" s="10"/>
      <c r="G10" s="9"/>
    </row>
    <row r="11" spans="1:9" x14ac:dyDescent="0.25">
      <c r="A11" s="9">
        <f>TB!C3</f>
        <v>16216853</v>
      </c>
      <c r="B11" s="10" t="s">
        <v>3</v>
      </c>
      <c r="C11" s="9">
        <f>TB!B3</f>
        <v>17713365</v>
      </c>
      <c r="D11" s="10"/>
      <c r="E11" s="9">
        <f>TB!G3</f>
        <v>22971512</v>
      </c>
      <c r="F11" s="10" t="s">
        <v>73</v>
      </c>
      <c r="G11" s="11">
        <f>TB!F3</f>
        <v>26040113</v>
      </c>
    </row>
    <row r="12" spans="1:9" x14ac:dyDescent="0.25">
      <c r="A12" s="9">
        <f>TB!C4</f>
        <v>0</v>
      </c>
      <c r="B12" s="10" t="s">
        <v>4</v>
      </c>
      <c r="C12" s="9">
        <f>TB!B4</f>
        <v>0</v>
      </c>
      <c r="D12" s="10"/>
      <c r="E12" s="9">
        <v>0</v>
      </c>
      <c r="F12" s="10" t="s">
        <v>69</v>
      </c>
      <c r="G12" s="11">
        <v>0</v>
      </c>
    </row>
    <row r="13" spans="1:9" x14ac:dyDescent="0.25">
      <c r="A13" s="9"/>
      <c r="B13" s="10"/>
      <c r="C13" s="9"/>
      <c r="D13" s="10"/>
      <c r="E13" s="9"/>
      <c r="F13" s="10"/>
      <c r="G13" s="9"/>
    </row>
    <row r="14" spans="1:9" x14ac:dyDescent="0.25">
      <c r="A14" s="9"/>
      <c r="B14" s="10"/>
      <c r="C14" s="9"/>
      <c r="D14" s="10"/>
      <c r="E14" s="9">
        <v>0</v>
      </c>
      <c r="F14" s="10" t="s">
        <v>6</v>
      </c>
      <c r="G14" s="9">
        <v>0</v>
      </c>
    </row>
    <row r="15" spans="1:9" x14ac:dyDescent="0.25">
      <c r="A15" s="9">
        <v>7173799</v>
      </c>
      <c r="B15" s="10" t="s">
        <v>66</v>
      </c>
      <c r="C15" s="9">
        <f>G18-SUM(C10:C14)</f>
        <v>8682924</v>
      </c>
      <c r="D15" s="10"/>
      <c r="E15" s="9">
        <f>TB!G4</f>
        <v>419140</v>
      </c>
      <c r="F15" s="10" t="s">
        <v>72</v>
      </c>
      <c r="G15" s="9">
        <f>TB!F4</f>
        <v>356176</v>
      </c>
    </row>
    <row r="16" spans="1:9" x14ac:dyDescent="0.25">
      <c r="A16" s="9"/>
      <c r="B16" s="10"/>
      <c r="C16" s="9"/>
      <c r="D16" s="10"/>
      <c r="E16" s="9"/>
      <c r="F16" s="10"/>
      <c r="G16" s="9"/>
    </row>
    <row r="17" spans="1:7" x14ac:dyDescent="0.25">
      <c r="A17" s="9"/>
      <c r="B17" s="10"/>
      <c r="C17" s="9"/>
      <c r="D17" s="10"/>
      <c r="E17" s="9"/>
      <c r="F17" s="10"/>
      <c r="G17" s="9"/>
    </row>
    <row r="18" spans="1:7" x14ac:dyDescent="0.25">
      <c r="A18" s="7">
        <f>SUM(A11:A16)</f>
        <v>23390652</v>
      </c>
      <c r="B18" s="8" t="s">
        <v>7</v>
      </c>
      <c r="C18" s="7">
        <f>SUM(C11:C16)</f>
        <v>26396289</v>
      </c>
      <c r="D18" s="8"/>
      <c r="E18" s="7">
        <f>SUM(E11:E16)</f>
        <v>23390652</v>
      </c>
      <c r="F18" s="8" t="s">
        <v>7</v>
      </c>
      <c r="G18" s="7">
        <f>SUM(G11:G16)</f>
        <v>26396289</v>
      </c>
    </row>
  </sheetData>
  <mergeCells count="3">
    <mergeCell ref="A6:G6"/>
    <mergeCell ref="A7:G7"/>
    <mergeCell ref="A5:G5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4:I56"/>
  <sheetViews>
    <sheetView tabSelected="1" workbookViewId="0">
      <selection activeCell="A2" sqref="A2:XFD2"/>
    </sheetView>
  </sheetViews>
  <sheetFormatPr defaultRowHeight="15" x14ac:dyDescent="0.25"/>
  <cols>
    <col min="1" max="1" width="14.85546875" style="2" customWidth="1"/>
    <col min="2" max="2" width="30.7109375" bestFit="1" customWidth="1"/>
    <col min="3" max="3" width="12.5703125" style="2" bestFit="1" customWidth="1"/>
    <col min="4" max="4" width="14.140625" style="2" bestFit="1" customWidth="1"/>
    <col min="5" max="5" width="2.7109375" customWidth="1"/>
    <col min="6" max="6" width="14.85546875" style="2" bestFit="1" customWidth="1"/>
    <col min="7" max="7" width="30.7109375" bestFit="1" customWidth="1"/>
    <col min="8" max="8" width="6.7109375" style="2" customWidth="1"/>
    <col min="9" max="9" width="14.140625" style="2" bestFit="1" customWidth="1"/>
  </cols>
  <sheetData>
    <row r="4" spans="1:9" x14ac:dyDescent="0.25">
      <c r="A4" s="18" t="s">
        <v>70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7" t="s">
        <v>39</v>
      </c>
      <c r="B5" s="17"/>
      <c r="C5" s="17"/>
      <c r="D5" s="17"/>
      <c r="E5" s="17"/>
      <c r="F5" s="17"/>
      <c r="G5" s="17"/>
      <c r="H5" s="17"/>
      <c r="I5" s="17"/>
    </row>
    <row r="6" spans="1:9" ht="14.45" x14ac:dyDescent="0.3">
      <c r="A6" s="18" t="s">
        <v>57</v>
      </c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3"/>
      <c r="B7" s="1"/>
      <c r="C7" s="3"/>
      <c r="D7" s="3"/>
      <c r="E7" s="1"/>
      <c r="F7" s="3"/>
      <c r="G7" s="1"/>
      <c r="H7" s="3"/>
      <c r="I7" s="3"/>
    </row>
    <row r="8" spans="1:9" x14ac:dyDescent="0.25">
      <c r="A8" s="7" t="s">
        <v>0</v>
      </c>
      <c r="B8" s="8" t="s">
        <v>8</v>
      </c>
      <c r="C8" s="7"/>
      <c r="D8" s="7" t="s">
        <v>2</v>
      </c>
      <c r="E8" s="8"/>
      <c r="F8" s="7" t="s">
        <v>0</v>
      </c>
      <c r="G8" s="8" t="s">
        <v>9</v>
      </c>
      <c r="H8" s="7"/>
      <c r="I8" s="7" t="s">
        <v>2</v>
      </c>
    </row>
    <row r="9" spans="1:9" x14ac:dyDescent="0.25">
      <c r="A9" s="9"/>
      <c r="B9" s="10"/>
      <c r="C9" s="9"/>
      <c r="D9" s="9"/>
      <c r="E9" s="10"/>
      <c r="F9" s="9"/>
      <c r="G9" s="10"/>
      <c r="H9" s="9"/>
      <c r="I9" s="9"/>
    </row>
    <row r="10" spans="1:9" x14ac:dyDescent="0.25">
      <c r="A10" s="9">
        <f>TB!G5</f>
        <v>78258453.489999995</v>
      </c>
      <c r="B10" s="8" t="s">
        <v>76</v>
      </c>
      <c r="C10" s="9"/>
      <c r="D10" s="9">
        <f>TB!F5</f>
        <v>85432252.489999995</v>
      </c>
      <c r="E10" s="10"/>
      <c r="F10" s="9"/>
      <c r="G10" s="10"/>
      <c r="H10" s="9"/>
      <c r="I10" s="9"/>
    </row>
    <row r="11" spans="1:9" x14ac:dyDescent="0.25">
      <c r="A11" s="9"/>
      <c r="B11" s="10"/>
      <c r="C11" s="9"/>
      <c r="D11" s="9"/>
      <c r="E11" s="10"/>
      <c r="F11" s="9"/>
      <c r="G11" s="10"/>
      <c r="H11" s="9"/>
      <c r="I11" s="9"/>
    </row>
    <row r="12" spans="1:9" x14ac:dyDescent="0.25">
      <c r="A12" s="9"/>
      <c r="B12" s="8" t="s">
        <v>77</v>
      </c>
      <c r="C12" s="11"/>
      <c r="D12" s="9"/>
      <c r="E12" s="10"/>
      <c r="F12" s="9">
        <f>TB!C11</f>
        <v>282500000</v>
      </c>
      <c r="G12" s="8" t="s">
        <v>37</v>
      </c>
      <c r="H12" s="9"/>
      <c r="I12" s="11">
        <f>315000000+945005</f>
        <v>315945005</v>
      </c>
    </row>
    <row r="13" spans="1:9" x14ac:dyDescent="0.25">
      <c r="A13" s="9">
        <f>TB!G6</f>
        <v>186893435</v>
      </c>
      <c r="B13" s="10" t="s">
        <v>11</v>
      </c>
      <c r="C13" s="11">
        <f>TB!F6</f>
        <v>203206661</v>
      </c>
      <c r="D13" s="9"/>
      <c r="E13" s="10"/>
      <c r="F13" s="9">
        <f>TB!C12</f>
        <v>0</v>
      </c>
      <c r="G13" s="10" t="s">
        <v>38</v>
      </c>
      <c r="H13" s="9"/>
      <c r="I13" s="11">
        <v>0</v>
      </c>
    </row>
    <row r="14" spans="1:9" x14ac:dyDescent="0.25">
      <c r="A14" s="9"/>
      <c r="B14" s="10" t="s">
        <v>64</v>
      </c>
      <c r="C14" s="11"/>
      <c r="D14" s="9"/>
      <c r="E14" s="10"/>
      <c r="F14" s="9"/>
      <c r="G14" s="10"/>
      <c r="H14" s="9"/>
      <c r="I14" s="9"/>
    </row>
    <row r="15" spans="1:9" x14ac:dyDescent="0.25">
      <c r="A15" s="9">
        <f>TB!G7+TB!G8</f>
        <v>35837963</v>
      </c>
      <c r="B15" s="10" t="s">
        <v>12</v>
      </c>
      <c r="C15" s="11">
        <f>TB!F7+TB!F8</f>
        <v>36609855</v>
      </c>
      <c r="D15" s="9"/>
      <c r="E15" s="10"/>
      <c r="F15" s="9">
        <v>0</v>
      </c>
      <c r="G15" s="10" t="s">
        <v>65</v>
      </c>
      <c r="H15" s="9"/>
      <c r="I15" s="11">
        <v>0</v>
      </c>
    </row>
    <row r="16" spans="1:9" x14ac:dyDescent="0.25">
      <c r="A16" s="9"/>
      <c r="B16" s="10" t="s">
        <v>63</v>
      </c>
      <c r="C16" s="11"/>
      <c r="D16" s="9"/>
      <c r="E16" s="10"/>
      <c r="F16" s="9">
        <v>0</v>
      </c>
      <c r="G16" s="10" t="s">
        <v>10</v>
      </c>
      <c r="H16" s="9"/>
      <c r="I16" s="11">
        <v>0</v>
      </c>
    </row>
    <row r="17" spans="1:9" x14ac:dyDescent="0.25">
      <c r="A17" s="9">
        <f>TB!G9</f>
        <v>16216853</v>
      </c>
      <c r="B17" s="10" t="s">
        <v>61</v>
      </c>
      <c r="C17" s="11">
        <f>TB!F9</f>
        <v>17713365</v>
      </c>
      <c r="D17" s="9"/>
      <c r="E17" s="10"/>
      <c r="F17" s="9">
        <v>0</v>
      </c>
      <c r="G17" s="10" t="s">
        <v>17</v>
      </c>
      <c r="H17" s="9"/>
      <c r="I17" s="11">
        <v>0</v>
      </c>
    </row>
    <row r="18" spans="1:9" x14ac:dyDescent="0.25">
      <c r="A18" s="9">
        <f>TB!G10</f>
        <v>35741590</v>
      </c>
      <c r="B18" s="10" t="s">
        <v>62</v>
      </c>
      <c r="C18" s="11">
        <f>TB!F10</f>
        <v>29898870</v>
      </c>
      <c r="D18" s="9"/>
      <c r="E18" s="10"/>
      <c r="F18" s="9">
        <v>0</v>
      </c>
      <c r="G18" s="10" t="s">
        <v>18</v>
      </c>
      <c r="H18" s="9"/>
      <c r="I18" s="11">
        <v>0</v>
      </c>
    </row>
    <row r="19" spans="1:9" x14ac:dyDescent="0.25">
      <c r="A19" s="9">
        <f>A13-A14+A15+A16+A17-A18</f>
        <v>203206661</v>
      </c>
      <c r="B19" s="10" t="s">
        <v>16</v>
      </c>
      <c r="C19" s="9"/>
      <c r="D19" s="7">
        <f>C13-C14+C15+C16+C17-C18</f>
        <v>227631011</v>
      </c>
      <c r="E19" s="10"/>
      <c r="F19" s="9">
        <v>0</v>
      </c>
      <c r="G19" s="10" t="s">
        <v>19</v>
      </c>
      <c r="H19" s="9"/>
      <c r="I19" s="9">
        <v>0</v>
      </c>
    </row>
    <row r="20" spans="1:9" x14ac:dyDescent="0.25">
      <c r="A20" s="9"/>
      <c r="B20" s="10"/>
      <c r="C20" s="9"/>
      <c r="D20" s="9"/>
      <c r="E20" s="10"/>
      <c r="F20" s="9"/>
      <c r="G20" s="10"/>
      <c r="H20" s="9"/>
      <c r="I20" s="11"/>
    </row>
    <row r="21" spans="1:9" x14ac:dyDescent="0.25">
      <c r="A21" s="9"/>
      <c r="B21" s="8" t="s">
        <v>17</v>
      </c>
      <c r="C21" s="9"/>
      <c r="D21" s="9"/>
      <c r="E21" s="10"/>
      <c r="F21" s="9">
        <v>0</v>
      </c>
      <c r="G21" s="10" t="s">
        <v>21</v>
      </c>
      <c r="H21" s="9"/>
      <c r="I21" s="11">
        <v>0</v>
      </c>
    </row>
    <row r="22" spans="1:9" x14ac:dyDescent="0.25">
      <c r="A22" s="9">
        <v>0</v>
      </c>
      <c r="B22" s="10" t="s">
        <v>11</v>
      </c>
      <c r="C22" s="9">
        <v>0</v>
      </c>
      <c r="D22" s="9"/>
      <c r="E22" s="10"/>
      <c r="F22" s="9"/>
      <c r="G22" s="10" t="s">
        <v>60</v>
      </c>
      <c r="H22" s="9"/>
      <c r="I22" s="11"/>
    </row>
    <row r="23" spans="1:9" x14ac:dyDescent="0.25">
      <c r="A23" s="9"/>
      <c r="B23" s="10" t="s">
        <v>20</v>
      </c>
      <c r="C23" s="9">
        <v>0</v>
      </c>
      <c r="D23" s="9"/>
      <c r="E23" s="10"/>
      <c r="F23" s="9"/>
      <c r="G23" s="10" t="s">
        <v>22</v>
      </c>
      <c r="H23" s="9"/>
      <c r="I23" s="11"/>
    </row>
    <row r="24" spans="1:9" x14ac:dyDescent="0.25">
      <c r="A24" s="9"/>
      <c r="B24" s="10" t="s">
        <v>12</v>
      </c>
      <c r="C24" s="9">
        <v>0</v>
      </c>
      <c r="D24" s="9"/>
      <c r="E24" s="10"/>
      <c r="F24" s="9"/>
      <c r="G24" s="10"/>
      <c r="H24" s="9"/>
      <c r="I24" s="9"/>
    </row>
    <row r="25" spans="1:9" x14ac:dyDescent="0.25">
      <c r="A25" s="9"/>
      <c r="B25" s="10" t="s">
        <v>13</v>
      </c>
      <c r="C25" s="9">
        <v>0</v>
      </c>
      <c r="D25" s="9"/>
      <c r="E25" s="10"/>
      <c r="F25" s="9"/>
      <c r="G25" s="10"/>
      <c r="H25" s="9"/>
      <c r="I25" s="9"/>
    </row>
    <row r="26" spans="1:9" x14ac:dyDescent="0.25">
      <c r="A26" s="9"/>
      <c r="B26" s="10" t="s">
        <v>14</v>
      </c>
      <c r="C26" s="9">
        <v>0</v>
      </c>
      <c r="D26" s="9"/>
      <c r="E26" s="10"/>
      <c r="F26" s="9"/>
      <c r="G26" s="8" t="s">
        <v>23</v>
      </c>
      <c r="H26" s="9"/>
      <c r="I26" s="9"/>
    </row>
    <row r="27" spans="1:9" x14ac:dyDescent="0.25">
      <c r="A27" s="9"/>
      <c r="B27" s="10" t="s">
        <v>15</v>
      </c>
      <c r="C27" s="9">
        <v>0</v>
      </c>
      <c r="D27" s="9"/>
      <c r="E27" s="10"/>
      <c r="F27" s="9">
        <f>TB!C10</f>
        <v>6138913.4900000002</v>
      </c>
      <c r="G27" s="10" t="s">
        <v>24</v>
      </c>
      <c r="H27" s="9"/>
      <c r="I27" s="9">
        <f>TB!B10</f>
        <v>5801182.4900000002</v>
      </c>
    </row>
    <row r="28" spans="1:9" x14ac:dyDescent="0.25">
      <c r="A28" s="9">
        <v>0</v>
      </c>
      <c r="B28" s="10" t="s">
        <v>16</v>
      </c>
      <c r="C28" s="9"/>
      <c r="D28" s="7">
        <f>C22-C23+C24+C25+C26-C27</f>
        <v>0</v>
      </c>
      <c r="E28" s="10"/>
      <c r="F28" s="9">
        <v>0</v>
      </c>
      <c r="G28" s="10" t="s">
        <v>25</v>
      </c>
      <c r="H28" s="9"/>
      <c r="I28" s="9">
        <v>0</v>
      </c>
    </row>
    <row r="29" spans="1:9" x14ac:dyDescent="0.25">
      <c r="A29" s="9"/>
      <c r="B29" s="10"/>
      <c r="C29" s="9"/>
      <c r="D29" s="9"/>
      <c r="E29" s="10"/>
      <c r="F29" s="9"/>
      <c r="G29" s="10"/>
      <c r="H29" s="9"/>
      <c r="I29" s="9"/>
    </row>
    <row r="30" spans="1:9" hidden="1" x14ac:dyDescent="0.25">
      <c r="A30" s="9"/>
      <c r="B30" s="8" t="s">
        <v>26</v>
      </c>
      <c r="C30" s="9"/>
      <c r="D30" s="9"/>
      <c r="E30" s="10"/>
      <c r="F30" s="9"/>
      <c r="G30" s="10"/>
      <c r="H30" s="9"/>
      <c r="I30" s="9"/>
    </row>
    <row r="31" spans="1:9" hidden="1" x14ac:dyDescent="0.25">
      <c r="A31" s="9">
        <v>0</v>
      </c>
      <c r="B31" s="10" t="s">
        <v>11</v>
      </c>
      <c r="C31" s="9"/>
      <c r="D31" s="9"/>
      <c r="E31" s="10"/>
      <c r="F31" s="9"/>
      <c r="G31" s="10"/>
      <c r="H31" s="9"/>
      <c r="I31" s="9"/>
    </row>
    <row r="32" spans="1:9" hidden="1" x14ac:dyDescent="0.25">
      <c r="A32" s="9"/>
      <c r="B32" s="10" t="s">
        <v>20</v>
      </c>
      <c r="C32" s="9"/>
      <c r="D32" s="9"/>
      <c r="E32" s="10"/>
      <c r="F32" s="9"/>
      <c r="G32" s="10"/>
      <c r="H32" s="9"/>
      <c r="I32" s="9"/>
    </row>
    <row r="33" spans="1:9" hidden="1" x14ac:dyDescent="0.25">
      <c r="A33" s="9"/>
      <c r="B33" s="10" t="s">
        <v>12</v>
      </c>
      <c r="C33" s="9"/>
      <c r="D33" s="9"/>
      <c r="E33" s="10"/>
      <c r="F33" s="9"/>
      <c r="G33" s="10"/>
      <c r="H33" s="9"/>
      <c r="I33" s="9"/>
    </row>
    <row r="34" spans="1:9" hidden="1" x14ac:dyDescent="0.25">
      <c r="A34" s="9"/>
      <c r="B34" s="10" t="s">
        <v>13</v>
      </c>
      <c r="C34" s="9"/>
      <c r="D34" s="9"/>
      <c r="E34" s="10"/>
      <c r="F34" s="9"/>
      <c r="G34" s="10"/>
      <c r="H34" s="9"/>
      <c r="I34" s="9"/>
    </row>
    <row r="35" spans="1:9" hidden="1" x14ac:dyDescent="0.25">
      <c r="A35" s="9"/>
      <c r="B35" s="10" t="s">
        <v>14</v>
      </c>
      <c r="C35" s="9"/>
      <c r="D35" s="9"/>
      <c r="E35" s="10"/>
      <c r="F35" s="9"/>
      <c r="G35" s="10"/>
      <c r="H35" s="9"/>
      <c r="I35" s="9"/>
    </row>
    <row r="36" spans="1:9" hidden="1" x14ac:dyDescent="0.25">
      <c r="A36" s="9"/>
      <c r="B36" s="10" t="s">
        <v>15</v>
      </c>
      <c r="C36" s="9"/>
      <c r="D36" s="9"/>
      <c r="E36" s="10"/>
      <c r="F36" s="9"/>
      <c r="G36" s="10"/>
      <c r="H36" s="9"/>
      <c r="I36" s="9"/>
    </row>
    <row r="37" spans="1:9" hidden="1" x14ac:dyDescent="0.25">
      <c r="A37" s="9">
        <v>0</v>
      </c>
      <c r="B37" s="10" t="s">
        <v>16</v>
      </c>
      <c r="C37" s="9"/>
      <c r="D37" s="9">
        <f>C31-C32+C33+C34+C35-C36</f>
        <v>0</v>
      </c>
      <c r="E37" s="10"/>
      <c r="F37" s="9"/>
      <c r="G37" s="10"/>
      <c r="H37" s="9"/>
      <c r="I37" s="9"/>
    </row>
    <row r="38" spans="1:9" hidden="1" x14ac:dyDescent="0.25">
      <c r="A38" s="9"/>
      <c r="B38" s="10"/>
      <c r="C38" s="9"/>
      <c r="D38" s="9"/>
      <c r="E38" s="10"/>
      <c r="F38" s="9"/>
      <c r="G38" s="10"/>
      <c r="H38" s="9"/>
      <c r="I38" s="9"/>
    </row>
    <row r="39" spans="1:9" hidden="1" x14ac:dyDescent="0.25">
      <c r="A39" s="9"/>
      <c r="B39" s="10"/>
      <c r="C39" s="9"/>
      <c r="D39" s="9"/>
      <c r="E39" s="10"/>
      <c r="F39" s="9"/>
      <c r="G39" s="10"/>
      <c r="H39" s="9"/>
      <c r="I39" s="9"/>
    </row>
    <row r="40" spans="1:9" hidden="1" x14ac:dyDescent="0.25">
      <c r="A40" s="9"/>
      <c r="B40" s="8" t="s">
        <v>27</v>
      </c>
      <c r="C40" s="9"/>
      <c r="D40" s="9"/>
      <c r="E40" s="10"/>
      <c r="F40" s="9"/>
      <c r="G40" s="10"/>
      <c r="H40" s="9"/>
      <c r="I40" s="9"/>
    </row>
    <row r="41" spans="1:9" hidden="1" x14ac:dyDescent="0.25">
      <c r="A41" s="9">
        <v>0</v>
      </c>
      <c r="B41" s="10" t="s">
        <v>11</v>
      </c>
      <c r="C41" s="9"/>
      <c r="D41" s="9"/>
      <c r="E41" s="10"/>
      <c r="F41" s="9"/>
      <c r="G41" s="10"/>
      <c r="H41" s="9"/>
      <c r="I41" s="9"/>
    </row>
    <row r="42" spans="1:9" hidden="1" x14ac:dyDescent="0.25">
      <c r="A42" s="9"/>
      <c r="B42" s="10" t="s">
        <v>20</v>
      </c>
      <c r="C42" s="9"/>
      <c r="D42" s="9"/>
      <c r="E42" s="10"/>
      <c r="F42" s="9"/>
      <c r="G42" s="10"/>
      <c r="H42" s="9"/>
      <c r="I42" s="9"/>
    </row>
    <row r="43" spans="1:9" hidden="1" x14ac:dyDescent="0.25">
      <c r="A43" s="9"/>
      <c r="B43" s="10" t="s">
        <v>12</v>
      </c>
      <c r="C43" s="9"/>
      <c r="D43" s="9"/>
      <c r="E43" s="10"/>
      <c r="F43" s="9"/>
      <c r="G43" s="10"/>
      <c r="H43" s="9"/>
      <c r="I43" s="9"/>
    </row>
    <row r="44" spans="1:9" hidden="1" x14ac:dyDescent="0.25">
      <c r="A44" s="9"/>
      <c r="B44" s="10" t="s">
        <v>13</v>
      </c>
      <c r="C44" s="9"/>
      <c r="D44" s="9"/>
      <c r="E44" s="10"/>
      <c r="F44" s="9"/>
      <c r="G44" s="10"/>
      <c r="H44" s="9"/>
      <c r="I44" s="9"/>
    </row>
    <row r="45" spans="1:9" hidden="1" x14ac:dyDescent="0.25">
      <c r="A45" s="9"/>
      <c r="B45" s="10" t="s">
        <v>14</v>
      </c>
      <c r="C45" s="9"/>
      <c r="D45" s="9"/>
      <c r="E45" s="10"/>
      <c r="F45" s="9"/>
      <c r="G45" s="10"/>
      <c r="H45" s="9"/>
      <c r="I45" s="9"/>
    </row>
    <row r="46" spans="1:9" hidden="1" x14ac:dyDescent="0.25">
      <c r="A46" s="9"/>
      <c r="B46" s="10" t="s">
        <v>15</v>
      </c>
      <c r="C46" s="9"/>
      <c r="D46" s="9"/>
      <c r="E46" s="10"/>
      <c r="F46" s="9"/>
      <c r="G46" s="10"/>
      <c r="H46" s="9"/>
      <c r="I46" s="9"/>
    </row>
    <row r="47" spans="1:9" hidden="1" x14ac:dyDescent="0.25">
      <c r="A47" s="9">
        <v>0</v>
      </c>
      <c r="B47" s="10" t="s">
        <v>16</v>
      </c>
      <c r="C47" s="9"/>
      <c r="D47" s="9">
        <f>C41-C42+C43+C44+C45-C46</f>
        <v>0</v>
      </c>
      <c r="E47" s="10"/>
      <c r="F47" s="9"/>
      <c r="G47" s="10"/>
      <c r="H47" s="9"/>
      <c r="I47" s="9"/>
    </row>
    <row r="48" spans="1:9" hidden="1" x14ac:dyDescent="0.25">
      <c r="A48" s="9"/>
      <c r="B48" s="10"/>
      <c r="C48" s="9"/>
      <c r="D48" s="9"/>
      <c r="E48" s="10"/>
      <c r="F48" s="9"/>
      <c r="G48" s="10"/>
      <c r="H48" s="9"/>
      <c r="I48" s="9"/>
    </row>
    <row r="49" spans="1:9" hidden="1" x14ac:dyDescent="0.25">
      <c r="A49" s="11"/>
      <c r="B49" s="12"/>
      <c r="C49" s="11"/>
      <c r="D49" s="11"/>
      <c r="E49" s="10"/>
      <c r="F49" s="9"/>
      <c r="G49" s="10"/>
      <c r="H49" s="9"/>
      <c r="I49" s="9"/>
    </row>
    <row r="50" spans="1:9" x14ac:dyDescent="0.25">
      <c r="A50" s="11"/>
      <c r="B50" s="13" t="s">
        <v>28</v>
      </c>
      <c r="C50" s="11"/>
      <c r="D50" s="11"/>
      <c r="E50" s="10"/>
      <c r="F50" s="9"/>
      <c r="G50" s="10"/>
      <c r="H50" s="9"/>
      <c r="I50" s="9"/>
    </row>
    <row r="51" spans="1:9" x14ac:dyDescent="0.25">
      <c r="A51" s="11"/>
      <c r="B51" s="12" t="s">
        <v>58</v>
      </c>
      <c r="C51" s="11"/>
      <c r="D51" s="11"/>
      <c r="E51" s="10"/>
      <c r="F51" s="9"/>
      <c r="G51" s="10"/>
      <c r="H51" s="9"/>
      <c r="I51" s="9"/>
    </row>
    <row r="52" spans="1:9" x14ac:dyDescent="0.25">
      <c r="A52" s="11">
        <v>7173799</v>
      </c>
      <c r="B52" s="12" t="s">
        <v>59</v>
      </c>
      <c r="C52" s="11">
        <f>'i&amp; e'!C15</f>
        <v>8682924</v>
      </c>
      <c r="D52" s="11"/>
      <c r="E52" s="10"/>
      <c r="F52" s="9"/>
      <c r="G52" s="10"/>
      <c r="H52" s="9"/>
      <c r="I52" s="9"/>
    </row>
    <row r="53" spans="1:9" x14ac:dyDescent="0.25">
      <c r="A53" s="11"/>
      <c r="B53" s="12" t="s">
        <v>16</v>
      </c>
      <c r="C53" s="11"/>
      <c r="D53" s="14">
        <f>C51+C52</f>
        <v>8682924</v>
      </c>
      <c r="E53" s="10"/>
      <c r="F53" s="9"/>
      <c r="G53" s="10"/>
      <c r="H53" s="9"/>
      <c r="I53" s="9"/>
    </row>
    <row r="54" spans="1:9" x14ac:dyDescent="0.25">
      <c r="A54" s="7">
        <f>SUM(A19:A53)+A10</f>
        <v>288638913.49000001</v>
      </c>
      <c r="B54" s="8" t="s">
        <v>7</v>
      </c>
      <c r="C54" s="7"/>
      <c r="D54" s="7">
        <f>SUM(D10:D53)</f>
        <v>321746187.49000001</v>
      </c>
      <c r="E54" s="8"/>
      <c r="F54" s="7">
        <f>SUM(F10:F53)</f>
        <v>288638913.49000001</v>
      </c>
      <c r="G54" s="8" t="s">
        <v>7</v>
      </c>
      <c r="H54" s="7"/>
      <c r="I54" s="7">
        <f>SUM(I10:I53)</f>
        <v>321746187.49000001</v>
      </c>
    </row>
    <row r="56" spans="1:9" x14ac:dyDescent="0.25">
      <c r="F56" s="2">
        <f>A54-F54</f>
        <v>0</v>
      </c>
      <c r="I56" s="2">
        <f>D54-I54</f>
        <v>0</v>
      </c>
    </row>
  </sheetData>
  <mergeCells count="3">
    <mergeCell ref="A5:I5"/>
    <mergeCell ref="A6:I6"/>
    <mergeCell ref="A4:I4"/>
  </mergeCells>
  <pageMargins left="0.25" right="0.25" top="0.75" bottom="0.5" header="0.3" footer="0.3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23"/>
  <sheetViews>
    <sheetView workbookViewId="0">
      <selection activeCell="A9" sqref="A9:D22"/>
    </sheetView>
  </sheetViews>
  <sheetFormatPr defaultRowHeight="15" x14ac:dyDescent="0.25"/>
  <cols>
    <col min="1" max="1" width="29.85546875" customWidth="1"/>
    <col min="2" max="2" width="12.5703125" style="2" bestFit="1" customWidth="1"/>
    <col min="3" max="3" width="31.5703125" customWidth="1"/>
    <col min="4" max="4" width="12.28515625" style="2" bestFit="1" customWidth="1"/>
  </cols>
  <sheetData>
    <row r="5" spans="1:9" x14ac:dyDescent="0.25">
      <c r="A5" s="18" t="s">
        <v>70</v>
      </c>
      <c r="B5" s="18"/>
      <c r="C5" s="18"/>
      <c r="D5" s="18"/>
      <c r="E5" s="6"/>
      <c r="F5" s="6"/>
      <c r="G5" s="6"/>
      <c r="H5" s="6"/>
      <c r="I5" s="6"/>
    </row>
    <row r="6" spans="1:9" x14ac:dyDescent="0.25">
      <c r="A6" s="17" t="s">
        <v>39</v>
      </c>
      <c r="B6" s="17"/>
      <c r="C6" s="17"/>
      <c r="D6" s="17"/>
    </row>
    <row r="7" spans="1:9" ht="14.45" x14ac:dyDescent="0.3">
      <c r="A7" s="17" t="s">
        <v>40</v>
      </c>
      <c r="B7" s="17"/>
      <c r="C7" s="17"/>
      <c r="D7" s="17"/>
    </row>
    <row r="9" spans="1:9" x14ac:dyDescent="0.25">
      <c r="A9" s="15" t="s">
        <v>41</v>
      </c>
      <c r="B9" s="16" t="s">
        <v>42</v>
      </c>
      <c r="C9" s="15" t="s">
        <v>55</v>
      </c>
      <c r="D9" s="16" t="s">
        <v>42</v>
      </c>
    </row>
    <row r="10" spans="1:9" x14ac:dyDescent="0.25">
      <c r="A10" s="15" t="s">
        <v>43</v>
      </c>
      <c r="B10" s="16"/>
      <c r="C10" s="15" t="s">
        <v>74</v>
      </c>
      <c r="D10" s="16">
        <f>TB!F10</f>
        <v>29898870</v>
      </c>
    </row>
    <row r="11" spans="1:9" x14ac:dyDescent="0.25">
      <c r="A11" s="15" t="s">
        <v>75</v>
      </c>
      <c r="B11" s="16">
        <v>6138913.4900000002</v>
      </c>
      <c r="C11" s="15" t="s">
        <v>68</v>
      </c>
      <c r="D11" s="16">
        <v>0</v>
      </c>
    </row>
    <row r="12" spans="1:9" x14ac:dyDescent="0.25">
      <c r="A12" s="15"/>
      <c r="B12" s="16"/>
      <c r="C12" s="15" t="s">
        <v>49</v>
      </c>
      <c r="D12" s="16">
        <v>0</v>
      </c>
    </row>
    <row r="13" spans="1:9" x14ac:dyDescent="0.25">
      <c r="A13" s="15" t="s">
        <v>44</v>
      </c>
      <c r="B13" s="16">
        <f>TB!F7+TB!F8</f>
        <v>36609855</v>
      </c>
      <c r="C13" s="15" t="s">
        <v>67</v>
      </c>
      <c r="D13" s="16">
        <v>0</v>
      </c>
    </row>
    <row r="14" spans="1:9" x14ac:dyDescent="0.25">
      <c r="A14" s="15" t="s">
        <v>45</v>
      </c>
      <c r="B14" s="16">
        <v>0</v>
      </c>
      <c r="C14" s="15"/>
      <c r="D14" s="16"/>
    </row>
    <row r="15" spans="1:9" x14ac:dyDescent="0.25">
      <c r="A15" s="15" t="s">
        <v>46</v>
      </c>
      <c r="B15" s="16">
        <v>0</v>
      </c>
      <c r="C15" s="15" t="s">
        <v>50</v>
      </c>
      <c r="D15" s="16">
        <v>32500000</v>
      </c>
    </row>
    <row r="16" spans="1:9" x14ac:dyDescent="0.25">
      <c r="A16" s="15" t="s">
        <v>47</v>
      </c>
      <c r="B16" s="16">
        <v>0</v>
      </c>
      <c r="C16" s="15" t="s">
        <v>16</v>
      </c>
      <c r="D16" s="16">
        <v>0</v>
      </c>
    </row>
    <row r="17" spans="1:4" x14ac:dyDescent="0.25">
      <c r="A17" s="15" t="s">
        <v>48</v>
      </c>
      <c r="B17" s="16">
        <v>0</v>
      </c>
      <c r="C17" s="15" t="s">
        <v>75</v>
      </c>
      <c r="D17" s="16">
        <f>TB!B10</f>
        <v>5801182.4900000002</v>
      </c>
    </row>
    <row r="18" spans="1:4" x14ac:dyDescent="0.25">
      <c r="A18" s="15" t="s">
        <v>71</v>
      </c>
      <c r="B18" s="16">
        <f>25095108+356176</f>
        <v>25451284</v>
      </c>
      <c r="C18" s="15"/>
      <c r="D18" s="16"/>
    </row>
    <row r="19" spans="1:4" x14ac:dyDescent="0.25">
      <c r="A19" s="15"/>
      <c r="B19" s="16"/>
      <c r="C19" s="15"/>
      <c r="D19" s="16"/>
    </row>
    <row r="20" spans="1:4" x14ac:dyDescent="0.25">
      <c r="A20" s="15"/>
      <c r="B20" s="16"/>
      <c r="C20" s="15"/>
      <c r="D20" s="16"/>
    </row>
    <row r="21" spans="1:4" x14ac:dyDescent="0.25">
      <c r="A21" s="15"/>
      <c r="B21" s="16"/>
      <c r="C21" s="15"/>
      <c r="D21" s="16"/>
    </row>
    <row r="22" spans="1:4" x14ac:dyDescent="0.25">
      <c r="A22" s="15" t="s">
        <v>7</v>
      </c>
      <c r="B22" s="16">
        <f>SUM(B10:B21)</f>
        <v>68200052.49000001</v>
      </c>
      <c r="C22" s="15" t="s">
        <v>7</v>
      </c>
      <c r="D22" s="16">
        <f>SUM(D10:D21)</f>
        <v>68200052.489999995</v>
      </c>
    </row>
    <row r="23" spans="1:4" x14ac:dyDescent="0.25">
      <c r="D23" s="2">
        <f>B22-D22</f>
        <v>0</v>
      </c>
    </row>
  </sheetData>
  <mergeCells count="3">
    <mergeCell ref="A7:D7"/>
    <mergeCell ref="A6:D6"/>
    <mergeCell ref="A5:D5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F8" sqref="F8"/>
    </sheetView>
  </sheetViews>
  <sheetFormatPr defaultRowHeight="15" x14ac:dyDescent="0.25"/>
  <cols>
    <col min="1" max="1" width="22.85546875" bestFit="1" customWidth="1"/>
    <col min="2" max="2" width="14.140625" style="2" bestFit="1" customWidth="1"/>
    <col min="3" max="3" width="14.85546875" style="2" bestFit="1" customWidth="1"/>
    <col min="5" max="5" width="23.140625" bestFit="1" customWidth="1"/>
    <col min="6" max="6" width="14.140625" style="2" bestFit="1" customWidth="1"/>
    <col min="7" max="7" width="14.85546875" style="2" bestFit="1" customWidth="1"/>
    <col min="10" max="10" width="12.5703125" bestFit="1" customWidth="1"/>
  </cols>
  <sheetData>
    <row r="2" spans="1:10" x14ac:dyDescent="0.25">
      <c r="A2" t="s">
        <v>29</v>
      </c>
      <c r="B2" s="2" t="s">
        <v>2</v>
      </c>
      <c r="C2" s="2" t="s">
        <v>0</v>
      </c>
      <c r="E2" t="s">
        <v>29</v>
      </c>
      <c r="F2" s="2" t="s">
        <v>2</v>
      </c>
      <c r="G2" s="2" t="s">
        <v>0</v>
      </c>
    </row>
    <row r="3" spans="1:10" x14ac:dyDescent="0.25">
      <c r="A3" t="s">
        <v>30</v>
      </c>
      <c r="B3" s="2">
        <v>17713365</v>
      </c>
      <c r="C3" s="2">
        <v>16216853</v>
      </c>
      <c r="E3" t="s">
        <v>32</v>
      </c>
      <c r="F3" s="2">
        <v>26040113</v>
      </c>
      <c r="G3" s="2">
        <v>22971512</v>
      </c>
    </row>
    <row r="4" spans="1:10" x14ac:dyDescent="0.25">
      <c r="A4" t="s">
        <v>31</v>
      </c>
      <c r="C4" s="2">
        <v>0</v>
      </c>
      <c r="E4" t="s">
        <v>33</v>
      </c>
      <c r="F4" s="2">
        <v>356176</v>
      </c>
      <c r="G4" s="2">
        <v>419140</v>
      </c>
    </row>
    <row r="5" spans="1:10" x14ac:dyDescent="0.25">
      <c r="E5" t="s">
        <v>34</v>
      </c>
      <c r="F5" s="2">
        <v>85432252.489999995</v>
      </c>
      <c r="G5" s="2">
        <v>78258453.489999995</v>
      </c>
    </row>
    <row r="6" spans="1:10" x14ac:dyDescent="0.25">
      <c r="E6" t="s">
        <v>35</v>
      </c>
      <c r="F6" s="2">
        <v>203206661</v>
      </c>
      <c r="G6" s="2">
        <v>186893435</v>
      </c>
    </row>
    <row r="7" spans="1:10" x14ac:dyDescent="0.25">
      <c r="E7" t="s">
        <v>51</v>
      </c>
      <c r="F7" s="2">
        <v>33657574</v>
      </c>
      <c r="G7" s="2">
        <v>32792535</v>
      </c>
    </row>
    <row r="8" spans="1:10" x14ac:dyDescent="0.25">
      <c r="E8" t="s">
        <v>52</v>
      </c>
      <c r="F8" s="2">
        <v>2952281</v>
      </c>
      <c r="G8" s="2">
        <v>3045428</v>
      </c>
    </row>
    <row r="9" spans="1:10" x14ac:dyDescent="0.25">
      <c r="E9" t="s">
        <v>53</v>
      </c>
      <c r="F9" s="2">
        <v>17713365</v>
      </c>
      <c r="G9" s="2">
        <v>16216853</v>
      </c>
    </row>
    <row r="10" spans="1:10" x14ac:dyDescent="0.25">
      <c r="A10" t="s">
        <v>36</v>
      </c>
      <c r="B10" s="2">
        <v>5801182.4900000002</v>
      </c>
      <c r="C10" s="2">
        <v>6138913.4900000002</v>
      </c>
      <c r="E10" t="s">
        <v>54</v>
      </c>
      <c r="F10" s="2">
        <v>29898870</v>
      </c>
      <c r="G10" s="2">
        <v>35741590</v>
      </c>
      <c r="J10" s="2"/>
    </row>
    <row r="11" spans="1:10" x14ac:dyDescent="0.25">
      <c r="A11" t="s">
        <v>37</v>
      </c>
      <c r="B11" s="2">
        <v>315000000</v>
      </c>
      <c r="C11" s="2">
        <v>282500000</v>
      </c>
    </row>
    <row r="12" spans="1:10" x14ac:dyDescent="0.25">
      <c r="A12" t="s">
        <v>38</v>
      </c>
      <c r="B12" s="4">
        <v>945005</v>
      </c>
      <c r="C12" s="2">
        <v>0</v>
      </c>
    </row>
    <row r="15" spans="1:10" x14ac:dyDescent="0.25">
      <c r="A15" s="1" t="s">
        <v>7</v>
      </c>
      <c r="B15" s="3">
        <f>SUM(B3:B14)</f>
        <v>339459552.49000001</v>
      </c>
      <c r="C15" s="3">
        <f>SUM(C3:C14)</f>
        <v>304855766.49000001</v>
      </c>
      <c r="D15" s="1"/>
      <c r="E15" s="1" t="s">
        <v>7</v>
      </c>
      <c r="F15" s="3">
        <f>SUM(F3:F9)-F10</f>
        <v>339459552.49000001</v>
      </c>
      <c r="G15" s="3">
        <f>SUM(G3:G9)-G10</f>
        <v>304855766.49000001</v>
      </c>
    </row>
    <row r="17" spans="6:7" x14ac:dyDescent="0.25">
      <c r="F17" s="2">
        <f>B15-F15</f>
        <v>0</v>
      </c>
      <c r="G17" s="2">
        <f>C15-G15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i&amp; e</vt:lpstr>
      <vt:lpstr>bs</vt:lpstr>
      <vt:lpstr>R &amp; P</vt:lpstr>
      <vt:lpstr>TB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2016-06-06T12:36:53Z</dcterms:modified>
</cp:coreProperties>
</file>