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4"/>
  </bookViews>
  <sheets>
    <sheet name="p&amp;l" sheetId="1" r:id="rId1"/>
    <sheet name="bs" sheetId="2" r:id="rId2"/>
    <sheet name="r &amp; p" sheetId="3" r:id="rId3"/>
    <sheet name="sch to P&amp; L" sheetId="4" r:id="rId4"/>
    <sheet name="sch to BL" sheetId="5" r:id="rId5"/>
  </sheets>
  <externalReferences>
    <externalReference r:id="rId6"/>
  </externalReferences>
  <calcPr calcId="152511"/>
</workbook>
</file>

<file path=xl/calcChain.xml><?xml version="1.0" encoding="utf-8"?>
<calcChain xmlns="http://schemas.openxmlformats.org/spreadsheetml/2006/main">
  <c r="B44" i="5" l="1"/>
  <c r="B18" i="5"/>
  <c r="B15" i="5"/>
  <c r="B28" i="3"/>
  <c r="F24" i="3"/>
  <c r="E24" i="3"/>
  <c r="F23" i="3"/>
  <c r="E23" i="3"/>
  <c r="F22" i="3"/>
  <c r="E22" i="3"/>
  <c r="F21" i="3"/>
  <c r="E21" i="3"/>
  <c r="E20" i="3"/>
  <c r="C20" i="3"/>
  <c r="B20" i="3"/>
  <c r="C18" i="3"/>
  <c r="C16" i="3"/>
  <c r="C28" i="3" s="1"/>
  <c r="F27" i="3" s="1"/>
  <c r="F15" i="3"/>
  <c r="F14" i="3"/>
  <c r="F13" i="3"/>
  <c r="E13" i="3"/>
  <c r="E12" i="3"/>
  <c r="B12" i="3"/>
  <c r="F11" i="3"/>
  <c r="E11" i="3"/>
  <c r="A5" i="3"/>
  <c r="A4" i="3"/>
  <c r="F28" i="3" l="1"/>
  <c r="F29" i="3" s="1"/>
  <c r="E28" i="3"/>
  <c r="E29" i="3" s="1"/>
  <c r="E27" i="3"/>
</calcChain>
</file>

<file path=xl/sharedStrings.xml><?xml version="1.0" encoding="utf-8"?>
<sst xmlns="http://schemas.openxmlformats.org/spreadsheetml/2006/main" count="189" uniqueCount="151">
  <si>
    <t>MAULANA AZAD NATIONAL INSTITUTE OF TECHNOLOGY, BHOPAL</t>
  </si>
  <si>
    <t>TECHNICAL EDUCATION QUALITY IMPROVEMENT PROGRAMME - II A/c</t>
  </si>
  <si>
    <t>INCOME AND EXPENDITURE ACCOUNT FOR The FINANCIAL YEAR 2015-16</t>
  </si>
  <si>
    <t>Particulars</t>
  </si>
  <si>
    <t>Schedule no</t>
  </si>
  <si>
    <t>Current Year</t>
  </si>
  <si>
    <t>Previous Year</t>
  </si>
  <si>
    <t>INCOME</t>
  </si>
  <si>
    <t>Grant / Subsidies utilized</t>
  </si>
  <si>
    <t>Interest on TDR/FDR</t>
  </si>
  <si>
    <t>Other Income</t>
  </si>
  <si>
    <t>TOTAL (A)</t>
  </si>
  <si>
    <t>EXPENDITURE</t>
  </si>
  <si>
    <t>Staff Payments &amp; Development</t>
  </si>
  <si>
    <t>Academic Expenses(Laboratory Exp)</t>
  </si>
  <si>
    <t>Administrative and General Expenses</t>
  </si>
  <si>
    <t>Repairs &amp; Maintainance</t>
  </si>
  <si>
    <t>Finance Costs(Bank Charges)</t>
  </si>
  <si>
    <t>Depreciation</t>
  </si>
  <si>
    <t>Other Expenses</t>
  </si>
  <si>
    <t>TOTAL (B)</t>
  </si>
  <si>
    <t>Balance being excess of Income over Expenditure (A-B)</t>
  </si>
  <si>
    <t>transferred to capital fund</t>
  </si>
  <si>
    <t>BALANCE SHEET AS AT 31.03.2016</t>
  </si>
  <si>
    <t>SOURCES OF FUND</t>
  </si>
  <si>
    <t xml:space="preserve">Schedule no </t>
  </si>
  <si>
    <t>CURRENT YEAR</t>
  </si>
  <si>
    <t>PREVIOUS YEAR</t>
  </si>
  <si>
    <t>Corpus/Capital Fund</t>
  </si>
  <si>
    <t>Current Liabilties &amp; Provisions</t>
  </si>
  <si>
    <t>TOTAL</t>
  </si>
  <si>
    <t>APPLICATION OF FUNDS</t>
  </si>
  <si>
    <t>FIXED ASSETS</t>
  </si>
  <si>
    <t>Tangible Assets</t>
  </si>
  <si>
    <t>INVESTMENT &amp; DEPOSITS(Bank CLTD)</t>
  </si>
  <si>
    <t>Current Assets</t>
  </si>
  <si>
    <t>Loans, Advances &amp; Deposits</t>
  </si>
  <si>
    <t>RECEIPTS AND PAYMENTS ACCOUNT FOR THE YEAR ENDED 31/03/2016</t>
  </si>
  <si>
    <t>RECEIPTS</t>
  </si>
  <si>
    <t>Current year</t>
  </si>
  <si>
    <t>Previous year</t>
  </si>
  <si>
    <t>PAYMENTS</t>
  </si>
  <si>
    <t>1. Opening Balance</t>
  </si>
  <si>
    <t>1. Expenses</t>
  </si>
  <si>
    <t xml:space="preserve">                b) Bank Balance</t>
  </si>
  <si>
    <t xml:space="preserve">                a) Administrative Expenses &amp; Assistantships</t>
  </si>
  <si>
    <t xml:space="preserve">                              1. In Current accounts</t>
  </si>
  <si>
    <t xml:space="preserve">                b)Training &amp; Workshop</t>
  </si>
  <si>
    <t xml:space="preserve">                c) Repairs &amp; Maintenance</t>
  </si>
  <si>
    <t>2. Grants Received</t>
  </si>
  <si>
    <t xml:space="preserve">                d) Research &amp; Development</t>
  </si>
  <si>
    <t xml:space="preserve">                a) Form Government of India</t>
  </si>
  <si>
    <t xml:space="preserve">                e) Laboratory Raw Material</t>
  </si>
  <si>
    <t>3. Academic Receipts (registration fees)</t>
  </si>
  <si>
    <t>2. Investment and Deposits made</t>
  </si>
  <si>
    <t xml:space="preserve">4. Interest received on </t>
  </si>
  <si>
    <t xml:space="preserve">                a)Out of Earmarked/Endowments funds</t>
  </si>
  <si>
    <t xml:space="preserve">                 a)Bank Deposits</t>
  </si>
  <si>
    <t xml:space="preserve">                b)Out of own funds (Investments-Other)</t>
  </si>
  <si>
    <t>5. Investments encashed</t>
  </si>
  <si>
    <t>3. Expenditure on Fixed Assets</t>
  </si>
  <si>
    <t>6. Deposits and Advances</t>
  </si>
  <si>
    <t xml:space="preserve">                a) Fixed Assets</t>
  </si>
  <si>
    <t xml:space="preserve">7. Miscellaneous Receipts including Statutory Receipts </t>
  </si>
  <si>
    <t>4. Other Payments including statutory payments</t>
  </si>
  <si>
    <t>8. Any Other Receipts</t>
  </si>
  <si>
    <t>5. Other ayments (Staff)</t>
  </si>
  <si>
    <t>6. Deposits  and Advances</t>
  </si>
  <si>
    <t>8. Other Payments (Creditors)</t>
  </si>
  <si>
    <t>12. Closing balances</t>
  </si>
  <si>
    <t xml:space="preserve">               b) Bank balances</t>
  </si>
  <si>
    <t xml:space="preserve">                    In Current Accounts</t>
  </si>
  <si>
    <t>SCHEDULE 1- OTHER INCOME</t>
  </si>
  <si>
    <t xml:space="preserve"> Others</t>
  </si>
  <si>
    <t xml:space="preserve"> 1. Misc. receipts (Sale of tender form, waste paper, etc.)</t>
  </si>
  <si>
    <t xml:space="preserve"> 2. Liquidiy damages, Registration fees)</t>
  </si>
  <si>
    <t xml:space="preserve"> 3. Registration fees</t>
  </si>
  <si>
    <t>Total</t>
  </si>
  <si>
    <t xml:space="preserve">SCHEDULE 2 - STAFF PAYMENTS &amp; DEVELOPMENT </t>
  </si>
  <si>
    <t>A) Honorarium</t>
  </si>
  <si>
    <t>B) Training &amp; Workshops</t>
  </si>
  <si>
    <t>SCHEDULE 3- ADMINISTRATIVE AND GENERAL EXPENSES</t>
  </si>
  <si>
    <t xml:space="preserve">   Others</t>
  </si>
  <si>
    <t xml:space="preserve">          a) Printing and Stationery (consumption)</t>
  </si>
  <si>
    <t xml:space="preserve">          b) Travelling and Conveyance Expenses</t>
  </si>
  <si>
    <t xml:space="preserve">          c) Auditors Remuneration</t>
  </si>
  <si>
    <t xml:space="preserve">         d) Advertisement and Publicity</t>
  </si>
  <si>
    <t xml:space="preserve">         e) Assistantships</t>
  </si>
  <si>
    <t xml:space="preserve">         f) Meeting Exp</t>
  </si>
  <si>
    <t xml:space="preserve">        g)Research &amp; Development Exp</t>
  </si>
  <si>
    <t xml:space="preserve"> Total</t>
  </si>
  <si>
    <t>SCHEDULE 4- REPAIRS &amp; MAINTAINANCE</t>
  </si>
  <si>
    <t>a) Plant &amp; Machinery</t>
  </si>
  <si>
    <t>b) Computers</t>
  </si>
  <si>
    <t>c)Electrical</t>
  </si>
  <si>
    <t>SCHEDULE 5 - OTHER EXPENSES</t>
  </si>
  <si>
    <t>a) Provision for Bad and Doubtfui Debts/Advances</t>
  </si>
  <si>
    <t>b) Irrecoverable Balances Written- off</t>
  </si>
  <si>
    <t>c) Grants/Subsidies to other institutions/organization</t>
  </si>
  <si>
    <t>d) Others (miscellaneous exp)</t>
  </si>
  <si>
    <t>SCHEDULE-6 CORPUS/CAPITAL FUND</t>
  </si>
  <si>
    <t xml:space="preserve"> Balance at the beginning of the year</t>
  </si>
  <si>
    <t>Add: Contribution towards Corpus /capital fund</t>
  </si>
  <si>
    <t xml:space="preserve">Add: Grants from UGC , Government of India and State  </t>
  </si>
  <si>
    <t xml:space="preserve">           Government to the extent utilized for capital</t>
  </si>
  <si>
    <t xml:space="preserve">           expenditure</t>
  </si>
  <si>
    <t xml:space="preserve">Add: excess of income over expenditure transferred </t>
  </si>
  <si>
    <t xml:space="preserve">           from the income and expenditure account</t>
  </si>
  <si>
    <t xml:space="preserve">      TOTAL</t>
  </si>
  <si>
    <t xml:space="preserve">(Deduct) deficit transferred from the income and </t>
  </si>
  <si>
    <t xml:space="preserve">          expenditure account</t>
  </si>
  <si>
    <t xml:space="preserve">                 Balance at the year end </t>
  </si>
  <si>
    <t>SCHEDULE 7- CURRENT LIABILITIES &amp; PROVISIONS</t>
  </si>
  <si>
    <t xml:space="preserve"> Current year</t>
  </si>
  <si>
    <t xml:space="preserve"> Previous year</t>
  </si>
  <si>
    <t>A.  CURRENT LIABILITIES</t>
  </si>
  <si>
    <t xml:space="preserve">       1. Deposited others (Including EMD, Security Deposit) </t>
  </si>
  <si>
    <t xml:space="preserve">       2. Other current liabilities</t>
  </si>
  <si>
    <t xml:space="preserve">            a) Unutilised Grants </t>
  </si>
  <si>
    <t xml:space="preserve">            b) Other Liabilities (Stale Cheques)</t>
  </si>
  <si>
    <t xml:space="preserve"> Total </t>
  </si>
  <si>
    <t>SCHEDULE 7(a) UNUTILISED GRANTS FROM UGC, GOVERNMNET OF INDIA AND STATE GOVERNMENT</t>
  </si>
  <si>
    <t xml:space="preserve">A.  UGC/Central Govt /Other Agencies grants </t>
  </si>
  <si>
    <t>Balance brought forward</t>
  </si>
  <si>
    <t xml:space="preserve">Receipts during the year </t>
  </si>
  <si>
    <t>Total ( a )</t>
  </si>
  <si>
    <t>less: Refunds</t>
  </si>
  <si>
    <t xml:space="preserve">less: Utiized for revenue expenditure </t>
  </si>
  <si>
    <t xml:space="preserve">less: Utilised for capital expenditure </t>
  </si>
  <si>
    <t>Total (b)</t>
  </si>
  <si>
    <t>Unutilised carried forward (a-b)</t>
  </si>
  <si>
    <t>SCHEDULE 9 - CURRENT ASSETS</t>
  </si>
  <si>
    <t>Cash and Bank Balances:</t>
  </si>
  <si>
    <t xml:space="preserve">  Cash Balance</t>
  </si>
  <si>
    <t xml:space="preserve">  Bank Balance</t>
  </si>
  <si>
    <t xml:space="preserve">             a. With schedule Banks:</t>
  </si>
  <si>
    <t xml:space="preserve">                            &gt;  In current Accounts </t>
  </si>
  <si>
    <t xml:space="preserve">                            &gt;  In term deposits accounts </t>
  </si>
  <si>
    <t xml:space="preserve">                            &gt;  In saving accounts</t>
  </si>
  <si>
    <t xml:space="preserve">              b. With Non- schedule banks: </t>
  </si>
  <si>
    <t xml:space="preserve">                            &gt;  In term doposits accounts </t>
  </si>
  <si>
    <t xml:space="preserve">                                                                                     TOTAL</t>
  </si>
  <si>
    <t xml:space="preserve">SCHEDULE 8 - FIXED ASSETS </t>
  </si>
  <si>
    <t>Op. Balance</t>
  </si>
  <si>
    <t>Additions</t>
  </si>
  <si>
    <t>Deductions</t>
  </si>
  <si>
    <t>Closing Balance</t>
  </si>
  <si>
    <t>Electricals Installation and Equipment</t>
  </si>
  <si>
    <t>Plant and Machinery</t>
  </si>
  <si>
    <t>Computers and Peripherals</t>
  </si>
  <si>
    <t>Books, Journals &amp; LRs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</si>
</sst>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 applyBorder="1"/>
    <xf numFmtId="2" fontId="3" fillId="0" borderId="0" xfId="0" applyNumberFormat="1" applyFont="1" applyBorder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/>
    </xf>
    <xf numFmtId="0" fontId="0" fillId="0" borderId="1" xfId="0" applyFill="1" applyBorder="1"/>
    <xf numFmtId="2" fontId="0" fillId="0" borderId="1" xfId="0" applyNumberFormat="1" applyFill="1" applyBorder="1"/>
    <xf numFmtId="0" fontId="1" fillId="0" borderId="2" xfId="0" applyFont="1" applyFill="1" applyBorder="1"/>
    <xf numFmtId="2" fontId="1" fillId="0" borderId="2" xfId="0" applyNumberFormat="1" applyFont="1" applyBorder="1"/>
    <xf numFmtId="0" fontId="0" fillId="0" borderId="0" xfId="0" applyBorder="1"/>
    <xf numFmtId="2" fontId="0" fillId="0" borderId="0" xfId="0" applyNumberFormat="1" applyBorder="1"/>
    <xf numFmtId="0" fontId="4" fillId="0" borderId="0" xfId="0" applyFont="1" applyBorder="1"/>
    <xf numFmtId="2" fontId="1" fillId="0" borderId="1" xfId="0" applyNumberFormat="1" applyFont="1" applyBorder="1"/>
    <xf numFmtId="2" fontId="1" fillId="0" borderId="0" xfId="0" applyNumberFormat="1" applyFont="1"/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/>
    <xf numFmtId="0" fontId="2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anit%20print\teqip%20ii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"/>
      <sheetName val="p&amp;l"/>
      <sheetName val="other inc"/>
      <sheetName val="staff benefits"/>
      <sheetName val="admin &amp; general exp"/>
      <sheetName val="repair &amp; main"/>
      <sheetName val="tangible asset"/>
      <sheetName val="finance cost"/>
      <sheetName val="other exp"/>
      <sheetName val="bs"/>
      <sheetName val="corpus fund"/>
      <sheetName val="cl &amp; prov"/>
      <sheetName val="current ass"/>
      <sheetName val="r&amp;p"/>
      <sheetName val="sch to p&amp; l"/>
      <sheetName val="sch to B L"/>
    </sheetNames>
    <sheetDataSet>
      <sheetData sheetId="0">
        <row r="15">
          <cell r="C15">
            <v>10456883</v>
          </cell>
        </row>
      </sheetData>
      <sheetData sheetId="1">
        <row r="4">
          <cell r="A4" t="str">
            <v>MAULANA AZAD NATIONAL INSTITUTE OF TECHNOLOGY, BHOPAL</v>
          </cell>
        </row>
        <row r="5">
          <cell r="A5" t="str">
            <v>TECHNICAL EDUCATION QUALITY IMPROVEMENT PROGRAMME - II A/c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D26"/>
  <sheetViews>
    <sheetView workbookViewId="0">
      <selection activeCell="B28" sqref="B28"/>
    </sheetView>
  </sheetViews>
  <sheetFormatPr defaultRowHeight="15" x14ac:dyDescent="0.25"/>
  <cols>
    <col min="1" max="1" width="48.7109375" customWidth="1"/>
    <col min="2" max="2" width="11.85546875" bestFit="1" customWidth="1"/>
    <col min="3" max="3" width="12" bestFit="1" customWidth="1"/>
    <col min="4" max="4" width="13.140625" bestFit="1" customWidth="1"/>
  </cols>
  <sheetData>
    <row r="4" spans="1:4" x14ac:dyDescent="0.25">
      <c r="A4" s="4" t="s">
        <v>0</v>
      </c>
      <c r="B4" s="4"/>
      <c r="C4" s="4"/>
      <c r="D4" s="4"/>
    </row>
    <row r="5" spans="1:4" x14ac:dyDescent="0.25">
      <c r="A5" s="4" t="s">
        <v>1</v>
      </c>
      <c r="B5" s="4"/>
      <c r="C5" s="4"/>
      <c r="D5" s="4"/>
    </row>
    <row r="6" spans="1:4" x14ac:dyDescent="0.25">
      <c r="A6" s="4" t="s">
        <v>2</v>
      </c>
      <c r="B6" s="4"/>
      <c r="C6" s="4"/>
      <c r="D6" s="4"/>
    </row>
    <row r="8" spans="1:4" x14ac:dyDescent="0.25">
      <c r="A8" s="2" t="s">
        <v>3</v>
      </c>
      <c r="B8" s="2" t="s">
        <v>4</v>
      </c>
      <c r="C8" s="2" t="s">
        <v>5</v>
      </c>
      <c r="D8" s="2" t="s">
        <v>6</v>
      </c>
    </row>
    <row r="9" spans="1:4" x14ac:dyDescent="0.25">
      <c r="A9" s="3" t="s">
        <v>7</v>
      </c>
      <c r="B9" s="3"/>
      <c r="C9" s="3"/>
      <c r="D9" s="3"/>
    </row>
    <row r="10" spans="1:4" x14ac:dyDescent="0.25">
      <c r="A10" s="3" t="s">
        <v>8</v>
      </c>
      <c r="B10" s="3"/>
      <c r="C10" s="3">
        <v>16157972</v>
      </c>
      <c r="D10" s="3">
        <v>37416528</v>
      </c>
    </row>
    <row r="11" spans="1:4" x14ac:dyDescent="0.25">
      <c r="A11" s="3" t="s">
        <v>9</v>
      </c>
      <c r="B11" s="3"/>
      <c r="C11" s="3">
        <v>3439490</v>
      </c>
      <c r="D11" s="3">
        <v>961301</v>
      </c>
    </row>
    <row r="12" spans="1:4" x14ac:dyDescent="0.25">
      <c r="A12" s="3" t="s">
        <v>10</v>
      </c>
      <c r="B12" s="3">
        <v>1</v>
      </c>
      <c r="C12" s="3">
        <v>119824</v>
      </c>
      <c r="D12" s="3">
        <v>441777</v>
      </c>
    </row>
    <row r="13" spans="1:4" x14ac:dyDescent="0.25">
      <c r="A13" s="2" t="s">
        <v>11</v>
      </c>
      <c r="B13" s="2"/>
      <c r="C13" s="2">
        <v>19717286</v>
      </c>
      <c r="D13" s="2">
        <v>38819606</v>
      </c>
    </row>
    <row r="14" spans="1:4" x14ac:dyDescent="0.25">
      <c r="A14" s="3"/>
      <c r="B14" s="3"/>
      <c r="C14" s="3"/>
      <c r="D14" s="3"/>
    </row>
    <row r="15" spans="1:4" x14ac:dyDescent="0.25">
      <c r="A15" s="3" t="s">
        <v>12</v>
      </c>
      <c r="B15" s="3"/>
      <c r="C15" s="3"/>
      <c r="D15" s="3"/>
    </row>
    <row r="16" spans="1:4" x14ac:dyDescent="0.25">
      <c r="A16" s="3" t="s">
        <v>13</v>
      </c>
      <c r="B16" s="3">
        <v>2</v>
      </c>
      <c r="C16" s="3">
        <v>2356056</v>
      </c>
      <c r="D16" s="3">
        <v>4362738</v>
      </c>
    </row>
    <row r="17" spans="1:4" x14ac:dyDescent="0.25">
      <c r="A17" s="3" t="s">
        <v>14</v>
      </c>
      <c r="B17" s="3"/>
      <c r="C17" s="3">
        <v>774638</v>
      </c>
      <c r="D17" s="3">
        <v>129919</v>
      </c>
    </row>
    <row r="18" spans="1:4" x14ac:dyDescent="0.25">
      <c r="A18" s="3" t="s">
        <v>15</v>
      </c>
      <c r="B18" s="3">
        <v>3</v>
      </c>
      <c r="C18" s="3">
        <v>12886040</v>
      </c>
      <c r="D18" s="3">
        <v>10697611</v>
      </c>
    </row>
    <row r="19" spans="1:4" x14ac:dyDescent="0.25">
      <c r="A19" s="3" t="s">
        <v>16</v>
      </c>
      <c r="B19" s="3">
        <v>4</v>
      </c>
      <c r="C19" s="3">
        <v>104700</v>
      </c>
      <c r="D19" s="3">
        <v>72594</v>
      </c>
    </row>
    <row r="20" spans="1:4" x14ac:dyDescent="0.25">
      <c r="A20" s="3" t="s">
        <v>17</v>
      </c>
      <c r="B20" s="3"/>
      <c r="C20" s="3">
        <v>3041</v>
      </c>
      <c r="D20" s="3">
        <v>1062</v>
      </c>
    </row>
    <row r="21" spans="1:4" x14ac:dyDescent="0.25">
      <c r="A21" s="3" t="s">
        <v>18</v>
      </c>
      <c r="B21" s="3"/>
      <c r="C21" s="3">
        <v>0</v>
      </c>
      <c r="D21" s="3">
        <v>0</v>
      </c>
    </row>
    <row r="22" spans="1:4" x14ac:dyDescent="0.25">
      <c r="A22" s="3" t="s">
        <v>19</v>
      </c>
      <c r="B22" s="3">
        <v>5</v>
      </c>
      <c r="C22" s="3">
        <v>33497</v>
      </c>
      <c r="D22" s="3">
        <v>716</v>
      </c>
    </row>
    <row r="23" spans="1:4" x14ac:dyDescent="0.25">
      <c r="A23" s="2" t="s">
        <v>20</v>
      </c>
      <c r="B23" s="2"/>
      <c r="C23" s="2">
        <v>16157972</v>
      </c>
      <c r="D23" s="2">
        <v>15264640</v>
      </c>
    </row>
    <row r="24" spans="1:4" x14ac:dyDescent="0.25">
      <c r="A24" s="3"/>
      <c r="B24" s="3"/>
      <c r="C24" s="3"/>
      <c r="D24" s="3"/>
    </row>
    <row r="25" spans="1:4" x14ac:dyDescent="0.25">
      <c r="A25" s="2" t="s">
        <v>21</v>
      </c>
      <c r="B25" s="2"/>
      <c r="C25" s="2">
        <v>3559314</v>
      </c>
      <c r="D25" s="2">
        <v>23554966</v>
      </c>
    </row>
    <row r="26" spans="1:4" x14ac:dyDescent="0.25">
      <c r="A26" t="s">
        <v>22</v>
      </c>
    </row>
  </sheetData>
  <mergeCells count="3">
    <mergeCell ref="A4:D4"/>
    <mergeCell ref="A5:D5"/>
    <mergeCell ref="A6:D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24"/>
  <sheetViews>
    <sheetView workbookViewId="0">
      <selection activeCell="J20" sqref="J20"/>
    </sheetView>
  </sheetViews>
  <sheetFormatPr defaultRowHeight="15" x14ac:dyDescent="0.25"/>
  <cols>
    <col min="1" max="1" width="38.85546875" customWidth="1"/>
    <col min="3" max="3" width="14.42578125" bestFit="1" customWidth="1"/>
    <col min="4" max="4" width="15.140625" bestFit="1" customWidth="1"/>
  </cols>
  <sheetData>
    <row r="3" spans="1:5" x14ac:dyDescent="0.25">
      <c r="A3" s="1"/>
      <c r="B3" s="1"/>
      <c r="C3" s="1"/>
      <c r="D3" s="1"/>
    </row>
    <row r="4" spans="1:5" x14ac:dyDescent="0.25">
      <c r="A4" s="5" t="s">
        <v>0</v>
      </c>
      <c r="B4" s="5"/>
      <c r="C4" s="5"/>
      <c r="D4" s="5"/>
    </row>
    <row r="5" spans="1:5" x14ac:dyDescent="0.25">
      <c r="A5" s="5" t="s">
        <v>1</v>
      </c>
      <c r="B5" s="5"/>
      <c r="C5" s="5"/>
      <c r="D5" s="5"/>
    </row>
    <row r="6" spans="1:5" x14ac:dyDescent="0.25">
      <c r="A6" s="5" t="s">
        <v>23</v>
      </c>
      <c r="B6" s="5"/>
      <c r="C6" s="5"/>
      <c r="D6" s="5"/>
    </row>
    <row r="7" spans="1:5" x14ac:dyDescent="0.25">
      <c r="A7" s="2" t="s">
        <v>24</v>
      </c>
      <c r="B7" s="2" t="s">
        <v>25</v>
      </c>
      <c r="C7" s="2" t="s">
        <v>26</v>
      </c>
      <c r="D7" s="2" t="s">
        <v>27</v>
      </c>
      <c r="E7" s="1"/>
    </row>
    <row r="8" spans="1:5" x14ac:dyDescent="0.25">
      <c r="A8" s="3"/>
      <c r="B8" s="3"/>
      <c r="C8" s="3"/>
      <c r="D8" s="3"/>
    </row>
    <row r="9" spans="1:5" x14ac:dyDescent="0.25">
      <c r="A9" s="3" t="s">
        <v>28</v>
      </c>
      <c r="B9" s="3">
        <v>6</v>
      </c>
      <c r="C9" s="3">
        <v>60314197</v>
      </c>
      <c r="D9" s="3">
        <v>42308471</v>
      </c>
    </row>
    <row r="10" spans="1:5" x14ac:dyDescent="0.25">
      <c r="A10" s="3" t="s">
        <v>29</v>
      </c>
      <c r="B10" s="3">
        <v>7</v>
      </c>
      <c r="C10" s="3">
        <v>41269913</v>
      </c>
      <c r="D10" s="3">
        <v>31883934</v>
      </c>
    </row>
    <row r="11" spans="1:5" x14ac:dyDescent="0.25">
      <c r="A11" s="3"/>
      <c r="B11" s="3"/>
      <c r="C11" s="3"/>
      <c r="D11" s="3"/>
    </row>
    <row r="12" spans="1:5" x14ac:dyDescent="0.25">
      <c r="A12" s="2" t="s">
        <v>30</v>
      </c>
      <c r="B12" s="2"/>
      <c r="C12" s="2">
        <v>101584110</v>
      </c>
      <c r="D12" s="2">
        <v>74192405</v>
      </c>
    </row>
    <row r="13" spans="1:5" x14ac:dyDescent="0.25">
      <c r="A13" s="3"/>
      <c r="B13" s="3"/>
      <c r="C13" s="3"/>
      <c r="D13" s="3"/>
    </row>
    <row r="14" spans="1:5" x14ac:dyDescent="0.25">
      <c r="A14" s="2" t="s">
        <v>31</v>
      </c>
      <c r="B14" s="2"/>
      <c r="C14" s="2"/>
      <c r="D14" s="3"/>
    </row>
    <row r="15" spans="1:5" x14ac:dyDescent="0.25">
      <c r="A15" s="3"/>
      <c r="B15" s="3"/>
      <c r="C15" s="3"/>
      <c r="D15" s="3"/>
    </row>
    <row r="16" spans="1:5" x14ac:dyDescent="0.25">
      <c r="A16" s="3" t="s">
        <v>32</v>
      </c>
      <c r="B16" s="3"/>
      <c r="C16" s="3"/>
      <c r="D16" s="3"/>
    </row>
    <row r="17" spans="1:4" x14ac:dyDescent="0.25">
      <c r="A17" s="3" t="s">
        <v>33</v>
      </c>
      <c r="B17" s="3">
        <v>8</v>
      </c>
      <c r="C17" s="3">
        <v>52449873</v>
      </c>
      <c r="D17" s="3">
        <v>38003461</v>
      </c>
    </row>
    <row r="18" spans="1:4" x14ac:dyDescent="0.25">
      <c r="A18" s="3"/>
      <c r="B18" s="3"/>
      <c r="C18" s="3"/>
      <c r="D18" s="3"/>
    </row>
    <row r="19" spans="1:4" x14ac:dyDescent="0.25">
      <c r="A19" s="3" t="s">
        <v>34</v>
      </c>
      <c r="B19" s="3"/>
      <c r="C19" s="3">
        <v>40850876</v>
      </c>
      <c r="D19" s="3">
        <v>25732061</v>
      </c>
    </row>
    <row r="20" spans="1:4" x14ac:dyDescent="0.25">
      <c r="A20" s="3" t="s">
        <v>35</v>
      </c>
      <c r="B20" s="3">
        <v>9</v>
      </c>
      <c r="C20" s="3">
        <v>8283361</v>
      </c>
      <c r="D20" s="3">
        <v>10456883</v>
      </c>
    </row>
    <row r="21" spans="1:4" x14ac:dyDescent="0.25">
      <c r="A21" s="3" t="s">
        <v>36</v>
      </c>
      <c r="B21" s="3"/>
      <c r="C21" s="3">
        <v>0</v>
      </c>
      <c r="D21" s="3">
        <v>0</v>
      </c>
    </row>
    <row r="22" spans="1:4" x14ac:dyDescent="0.25">
      <c r="A22" s="3"/>
      <c r="B22" s="3"/>
      <c r="C22" s="3"/>
      <c r="D22" s="3"/>
    </row>
    <row r="23" spans="1:4" x14ac:dyDescent="0.25">
      <c r="A23" s="2" t="s">
        <v>30</v>
      </c>
      <c r="B23" s="2"/>
      <c r="C23" s="2">
        <v>101584110</v>
      </c>
      <c r="D23" s="2">
        <v>74192405</v>
      </c>
    </row>
    <row r="24" spans="1:4" x14ac:dyDescent="0.25">
      <c r="A24" s="3"/>
      <c r="B24" s="3"/>
      <c r="C24" s="3">
        <v>0</v>
      </c>
      <c r="D24" s="3">
        <v>0</v>
      </c>
    </row>
  </sheetData>
  <mergeCells count="3">
    <mergeCell ref="A4:D4"/>
    <mergeCell ref="A5:D5"/>
    <mergeCell ref="A6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workbookViewId="0">
      <selection activeCell="A22" sqref="A22"/>
    </sheetView>
  </sheetViews>
  <sheetFormatPr defaultRowHeight="15" x14ac:dyDescent="0.25"/>
  <cols>
    <col min="1" max="1" width="50.7109375" bestFit="1" customWidth="1"/>
    <col min="2" max="2" width="13.42578125" bestFit="1" customWidth="1"/>
    <col min="3" max="3" width="14.42578125" bestFit="1" customWidth="1"/>
    <col min="4" max="4" width="48" bestFit="1" customWidth="1"/>
    <col min="5" max="5" width="13.42578125" bestFit="1" customWidth="1"/>
    <col min="6" max="6" width="14.42578125" bestFit="1" customWidth="1"/>
  </cols>
  <sheetData>
    <row r="1" spans="1:6" x14ac:dyDescent="0.25">
      <c r="B1" s="6"/>
      <c r="C1" s="6"/>
      <c r="E1" s="6"/>
      <c r="F1" s="6"/>
    </row>
    <row r="2" spans="1:6" x14ac:dyDescent="0.25">
      <c r="B2" s="6"/>
      <c r="C2" s="6"/>
      <c r="E2" s="6"/>
      <c r="F2" s="6"/>
    </row>
    <row r="3" spans="1:6" x14ac:dyDescent="0.25">
      <c r="B3" s="6"/>
      <c r="C3" s="6"/>
      <c r="E3" s="6"/>
      <c r="F3" s="6"/>
    </row>
    <row r="4" spans="1:6" ht="15.75" x14ac:dyDescent="0.25">
      <c r="A4" s="7" t="str">
        <f>'[1]p&amp;l'!A4:D4</f>
        <v>MAULANA AZAD NATIONAL INSTITUTE OF TECHNOLOGY, BHOPAL</v>
      </c>
      <c r="B4" s="7"/>
      <c r="C4" s="7"/>
      <c r="D4" s="7"/>
      <c r="E4" s="7"/>
      <c r="F4" s="7"/>
    </row>
    <row r="5" spans="1:6" ht="15.75" x14ac:dyDescent="0.25">
      <c r="A5" s="7" t="str">
        <f>'[1]p&amp;l'!A5:D5</f>
        <v>TECHNICAL EDUCATION QUALITY IMPROVEMENT PROGRAMME - II A/c</v>
      </c>
      <c r="B5" s="7"/>
      <c r="C5" s="7"/>
      <c r="D5" s="7"/>
      <c r="E5" s="7"/>
      <c r="F5" s="7"/>
    </row>
    <row r="6" spans="1:6" ht="15.75" x14ac:dyDescent="0.25">
      <c r="A6" s="7" t="s">
        <v>37</v>
      </c>
      <c r="B6" s="7"/>
      <c r="C6" s="7"/>
      <c r="D6" s="7"/>
      <c r="E6" s="7"/>
      <c r="F6" s="7"/>
    </row>
    <row r="7" spans="1:6" ht="15.75" x14ac:dyDescent="0.25">
      <c r="A7" s="8"/>
      <c r="B7" s="9"/>
      <c r="C7" s="9"/>
      <c r="D7" s="8"/>
      <c r="E7" s="9"/>
      <c r="F7" s="9"/>
    </row>
    <row r="8" spans="1:6" ht="15.75" x14ac:dyDescent="0.25">
      <c r="A8" s="10" t="s">
        <v>38</v>
      </c>
      <c r="B8" s="11" t="s">
        <v>39</v>
      </c>
      <c r="C8" s="11" t="s">
        <v>40</v>
      </c>
      <c r="D8" s="10" t="s">
        <v>41</v>
      </c>
      <c r="E8" s="11" t="s">
        <v>39</v>
      </c>
      <c r="F8" s="11" t="s">
        <v>40</v>
      </c>
    </row>
    <row r="9" spans="1:6" x14ac:dyDescent="0.25">
      <c r="A9" s="3"/>
      <c r="B9" s="12"/>
      <c r="C9" s="12"/>
      <c r="D9" s="3"/>
      <c r="E9" s="12"/>
      <c r="F9" s="12"/>
    </row>
    <row r="10" spans="1:6" x14ac:dyDescent="0.25">
      <c r="A10" s="3" t="s">
        <v>42</v>
      </c>
      <c r="B10" s="13"/>
      <c r="C10" s="14"/>
      <c r="D10" s="3" t="s">
        <v>43</v>
      </c>
      <c r="E10" s="14"/>
      <c r="F10" s="14"/>
    </row>
    <row r="11" spans="1:6" x14ac:dyDescent="0.25">
      <c r="A11" s="3" t="s">
        <v>44</v>
      </c>
      <c r="B11" s="12"/>
      <c r="C11" s="12"/>
      <c r="D11" s="3" t="s">
        <v>45</v>
      </c>
      <c r="E11" s="12">
        <f>1000+33497+30463+12512435</f>
        <v>12577395</v>
      </c>
      <c r="F11" s="12">
        <f>10216417+8913+1990+3000</f>
        <v>10230320</v>
      </c>
    </row>
    <row r="12" spans="1:6" x14ac:dyDescent="0.25">
      <c r="A12" s="15" t="s">
        <v>46</v>
      </c>
      <c r="B12" s="12">
        <f>[1]tb!C15</f>
        <v>10456883</v>
      </c>
      <c r="C12" s="12">
        <v>6850333</v>
      </c>
      <c r="D12" s="3" t="s">
        <v>47</v>
      </c>
      <c r="E12" s="12">
        <f>580883+317221</f>
        <v>898104</v>
      </c>
      <c r="F12" s="12">
        <v>2804556</v>
      </c>
    </row>
    <row r="13" spans="1:6" x14ac:dyDescent="0.25">
      <c r="A13" s="15"/>
      <c r="B13" s="12"/>
      <c r="C13" s="12"/>
      <c r="D13" s="3" t="s">
        <v>48</v>
      </c>
      <c r="E13" s="12">
        <f>22200</f>
        <v>22200</v>
      </c>
      <c r="F13" s="12">
        <f>47800</f>
        <v>47800</v>
      </c>
    </row>
    <row r="14" spans="1:6" x14ac:dyDescent="0.25">
      <c r="A14" s="3" t="s">
        <v>49</v>
      </c>
      <c r="B14" s="12"/>
      <c r="C14" s="12"/>
      <c r="D14" s="15" t="s">
        <v>50</v>
      </c>
      <c r="E14" s="12">
        <v>45800</v>
      </c>
      <c r="F14" s="12">
        <f>17301-10500</f>
        <v>6801</v>
      </c>
    </row>
    <row r="15" spans="1:6" x14ac:dyDescent="0.25">
      <c r="A15" s="3" t="s">
        <v>51</v>
      </c>
      <c r="B15" s="12">
        <v>40000000</v>
      </c>
      <c r="C15" s="12">
        <v>30000000</v>
      </c>
      <c r="D15" s="15" t="s">
        <v>52</v>
      </c>
      <c r="E15" s="12">
        <v>536394</v>
      </c>
      <c r="F15" s="12">
        <f>65707</f>
        <v>65707</v>
      </c>
    </row>
    <row r="16" spans="1:6" x14ac:dyDescent="0.25">
      <c r="A16" s="3" t="s">
        <v>53</v>
      </c>
      <c r="B16" s="12">
        <v>33423</v>
      </c>
      <c r="C16" s="12">
        <f>172570-3000</f>
        <v>169570</v>
      </c>
      <c r="D16" s="3" t="s">
        <v>54</v>
      </c>
      <c r="E16" s="12"/>
      <c r="F16" s="12"/>
    </row>
    <row r="17" spans="1:6" x14ac:dyDescent="0.25">
      <c r="A17" s="3" t="s">
        <v>55</v>
      </c>
      <c r="B17" s="12"/>
      <c r="C17" s="12"/>
      <c r="D17" s="3" t="s">
        <v>56</v>
      </c>
      <c r="E17" s="12"/>
      <c r="F17" s="12"/>
    </row>
    <row r="18" spans="1:6" x14ac:dyDescent="0.25">
      <c r="A18" s="15" t="s">
        <v>57</v>
      </c>
      <c r="B18" s="16">
        <v>2588614</v>
      </c>
      <c r="C18" s="12">
        <f>961301</f>
        <v>961301</v>
      </c>
      <c r="D18" s="3" t="s">
        <v>58</v>
      </c>
      <c r="E18" s="12">
        <v>30000000</v>
      </c>
      <c r="F18" s="12">
        <v>10000000</v>
      </c>
    </row>
    <row r="19" spans="1:6" x14ac:dyDescent="0.25">
      <c r="A19" s="3" t="s">
        <v>59</v>
      </c>
      <c r="B19" s="12">
        <v>15732061</v>
      </c>
      <c r="C19" s="12">
        <v>20000000</v>
      </c>
      <c r="D19" s="3" t="s">
        <v>60</v>
      </c>
      <c r="E19" s="12"/>
      <c r="F19" s="12"/>
    </row>
    <row r="20" spans="1:6" x14ac:dyDescent="0.25">
      <c r="A20" s="3" t="s">
        <v>61</v>
      </c>
      <c r="B20" s="12">
        <f>1462465+514439</f>
        <v>1976904</v>
      </c>
      <c r="C20" s="12">
        <f>40000+529268+464983</f>
        <v>1034251</v>
      </c>
      <c r="D20" s="3" t="s">
        <v>62</v>
      </c>
      <c r="E20" s="12">
        <f>3717255</f>
        <v>3717255</v>
      </c>
      <c r="F20" s="12">
        <v>9639779</v>
      </c>
    </row>
    <row r="21" spans="1:6" x14ac:dyDescent="0.25">
      <c r="A21" s="3" t="s">
        <v>63</v>
      </c>
      <c r="B21" s="12">
        <v>3000</v>
      </c>
      <c r="C21" s="12">
        <v>1000</v>
      </c>
      <c r="D21" s="3" t="s">
        <v>64</v>
      </c>
      <c r="E21" s="12">
        <f>13359+3041</f>
        <v>16400</v>
      </c>
      <c r="F21" s="12">
        <f>1062+716</f>
        <v>1778</v>
      </c>
    </row>
    <row r="22" spans="1:6" x14ac:dyDescent="0.25">
      <c r="A22" s="3" t="s">
        <v>65</v>
      </c>
      <c r="B22" s="12">
        <v>48000</v>
      </c>
      <c r="C22" s="12">
        <v>0</v>
      </c>
      <c r="D22" s="3" t="s">
        <v>66</v>
      </c>
      <c r="E22" s="12">
        <f>3092+48522</f>
        <v>51614</v>
      </c>
      <c r="F22" s="12">
        <f>108028</f>
        <v>108028</v>
      </c>
    </row>
    <row r="23" spans="1:6" x14ac:dyDescent="0.25">
      <c r="A23" s="3"/>
      <c r="B23" s="12"/>
      <c r="C23" s="12"/>
      <c r="D23" s="3" t="s">
        <v>67</v>
      </c>
      <c r="E23" s="12">
        <f>40000+708495+1887016</f>
        <v>2635511</v>
      </c>
      <c r="F23" s="12">
        <f>1762965+420000+544963+9862</f>
        <v>2737790</v>
      </c>
    </row>
    <row r="24" spans="1:6" x14ac:dyDescent="0.25">
      <c r="A24" s="3"/>
      <c r="B24" s="12"/>
      <c r="C24" s="12"/>
      <c r="D24" s="3" t="s">
        <v>68</v>
      </c>
      <c r="E24" s="12">
        <f>10622749+265268+1166834</f>
        <v>12054851</v>
      </c>
      <c r="F24" s="12">
        <f>12387745+469268+60000</f>
        <v>12917013</v>
      </c>
    </row>
    <row r="25" spans="1:6" x14ac:dyDescent="0.25">
      <c r="A25" s="3"/>
      <c r="B25" s="12"/>
      <c r="C25" s="12"/>
      <c r="D25" s="3" t="s">
        <v>69</v>
      </c>
      <c r="E25" s="12"/>
      <c r="F25" s="12"/>
    </row>
    <row r="26" spans="1:6" x14ac:dyDescent="0.25">
      <c r="A26" s="3"/>
      <c r="B26" s="12"/>
      <c r="C26" s="12"/>
      <c r="D26" s="3" t="s">
        <v>70</v>
      </c>
      <c r="E26" s="12"/>
      <c r="F26" s="12"/>
    </row>
    <row r="27" spans="1:6" x14ac:dyDescent="0.25">
      <c r="A27" s="3"/>
      <c r="B27" s="12"/>
      <c r="C27" s="12"/>
      <c r="D27" s="3" t="s">
        <v>71</v>
      </c>
      <c r="E27" s="12">
        <f>B28-SUM(E11:E25)</f>
        <v>8283361</v>
      </c>
      <c r="F27" s="12">
        <f>C28-SUM(F11:F25)</f>
        <v>10456883</v>
      </c>
    </row>
    <row r="28" spans="1:6" ht="15.75" thickBot="1" x14ac:dyDescent="0.3">
      <c r="A28" s="17" t="s">
        <v>30</v>
      </c>
      <c r="B28" s="18">
        <f>SUM(B9:B27)</f>
        <v>70838885</v>
      </c>
      <c r="C28" s="18">
        <f>SUM(C9:C27)</f>
        <v>59016455</v>
      </c>
      <c r="D28" s="17" t="s">
        <v>30</v>
      </c>
      <c r="E28" s="18">
        <f>SUM(E9:E27)</f>
        <v>70838885</v>
      </c>
      <c r="F28" s="18">
        <f>SUM(F9:F27)</f>
        <v>59016455</v>
      </c>
    </row>
    <row r="29" spans="1:6" ht="19.5" thickTop="1" x14ac:dyDescent="0.3">
      <c r="A29" s="19"/>
      <c r="B29" s="20"/>
      <c r="C29" s="20"/>
      <c r="D29" s="21"/>
      <c r="E29" s="20">
        <f>E28-B28</f>
        <v>0</v>
      </c>
      <c r="F29" s="20">
        <f>F28-C28</f>
        <v>0</v>
      </c>
    </row>
  </sheetData>
  <mergeCells count="3">
    <mergeCell ref="A4:F4"/>
    <mergeCell ref="A5:F5"/>
    <mergeCell ref="A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47"/>
  <sheetViews>
    <sheetView workbookViewId="0">
      <selection sqref="A1:XFD1048576"/>
    </sheetView>
  </sheetViews>
  <sheetFormatPr defaultRowHeight="15" x14ac:dyDescent="0.25"/>
  <cols>
    <col min="1" max="1" width="51.5703125" customWidth="1"/>
    <col min="2" max="2" width="12" style="6" bestFit="1" customWidth="1"/>
    <col min="3" max="3" width="13.140625" style="6" bestFit="1" customWidth="1"/>
  </cols>
  <sheetData>
    <row r="2" spans="1:3" x14ac:dyDescent="0.25">
      <c r="A2" s="1" t="s">
        <v>1</v>
      </c>
    </row>
    <row r="3" spans="1:3" x14ac:dyDescent="0.25">
      <c r="A3" s="1" t="s">
        <v>72</v>
      </c>
    </row>
    <row r="5" spans="1:3" x14ac:dyDescent="0.25">
      <c r="A5" s="2" t="s">
        <v>73</v>
      </c>
      <c r="B5" s="22" t="s">
        <v>5</v>
      </c>
      <c r="C5" s="22" t="s">
        <v>6</v>
      </c>
    </row>
    <row r="6" spans="1:3" x14ac:dyDescent="0.25">
      <c r="A6" s="3" t="s">
        <v>74</v>
      </c>
      <c r="B6" s="12">
        <v>3000</v>
      </c>
      <c r="C6" s="12">
        <v>2900</v>
      </c>
    </row>
    <row r="7" spans="1:3" x14ac:dyDescent="0.25">
      <c r="A7" s="3" t="s">
        <v>75</v>
      </c>
      <c r="B7" s="12">
        <v>83401</v>
      </c>
      <c r="C7" s="12">
        <v>269307</v>
      </c>
    </row>
    <row r="8" spans="1:3" x14ac:dyDescent="0.25">
      <c r="A8" s="3" t="s">
        <v>76</v>
      </c>
      <c r="B8" s="12">
        <v>33423</v>
      </c>
      <c r="C8" s="12">
        <v>169570</v>
      </c>
    </row>
    <row r="9" spans="1:3" x14ac:dyDescent="0.25">
      <c r="A9" s="3"/>
      <c r="B9" s="12">
        <v>0</v>
      </c>
      <c r="C9" s="12">
        <v>0</v>
      </c>
    </row>
    <row r="10" spans="1:3" x14ac:dyDescent="0.25">
      <c r="A10" s="2" t="s">
        <v>77</v>
      </c>
      <c r="B10" s="22">
        <v>119824</v>
      </c>
      <c r="C10" s="22">
        <v>441777</v>
      </c>
    </row>
    <row r="13" spans="1:3" x14ac:dyDescent="0.25">
      <c r="A13" s="1" t="s">
        <v>78</v>
      </c>
    </row>
    <row r="15" spans="1:3" x14ac:dyDescent="0.25">
      <c r="A15" s="2" t="s">
        <v>3</v>
      </c>
      <c r="B15" s="22" t="s">
        <v>5</v>
      </c>
      <c r="C15" s="22" t="s">
        <v>6</v>
      </c>
    </row>
    <row r="16" spans="1:3" x14ac:dyDescent="0.25">
      <c r="A16" s="3" t="s">
        <v>79</v>
      </c>
      <c r="B16" s="12">
        <v>3092</v>
      </c>
      <c r="C16" s="12">
        <v>0</v>
      </c>
    </row>
    <row r="17" spans="1:3" x14ac:dyDescent="0.25">
      <c r="A17" s="3" t="s">
        <v>80</v>
      </c>
      <c r="B17" s="12">
        <v>2352964</v>
      </c>
      <c r="C17" s="12">
        <v>4362738</v>
      </c>
    </row>
    <row r="18" spans="1:3" x14ac:dyDescent="0.25">
      <c r="A18" s="2" t="s">
        <v>30</v>
      </c>
      <c r="B18" s="22">
        <v>2356056</v>
      </c>
      <c r="C18" s="22">
        <v>4362738</v>
      </c>
    </row>
    <row r="20" spans="1:3" x14ac:dyDescent="0.25">
      <c r="A20" s="1" t="s">
        <v>81</v>
      </c>
    </row>
    <row r="22" spans="1:3" x14ac:dyDescent="0.25">
      <c r="A22" s="2" t="s">
        <v>3</v>
      </c>
      <c r="B22" s="22" t="s">
        <v>5</v>
      </c>
      <c r="C22" s="22" t="s">
        <v>6</v>
      </c>
    </row>
    <row r="23" spans="1:3" x14ac:dyDescent="0.25">
      <c r="A23" s="3" t="s">
        <v>82</v>
      </c>
      <c r="B23" s="12"/>
      <c r="C23" s="12"/>
    </row>
    <row r="24" spans="1:3" x14ac:dyDescent="0.25">
      <c r="A24" s="3" t="s">
        <v>83</v>
      </c>
      <c r="B24" s="12">
        <v>8238</v>
      </c>
      <c r="C24" s="12">
        <v>5426</v>
      </c>
    </row>
    <row r="25" spans="1:3" x14ac:dyDescent="0.25">
      <c r="A25" s="3" t="s">
        <v>84</v>
      </c>
      <c r="B25" s="12">
        <v>53854</v>
      </c>
      <c r="C25" s="12">
        <v>108028</v>
      </c>
    </row>
    <row r="26" spans="1:3" x14ac:dyDescent="0.25">
      <c r="A26" s="3" t="s">
        <v>85</v>
      </c>
      <c r="B26" s="12">
        <v>91300</v>
      </c>
      <c r="C26" s="12">
        <v>19854</v>
      </c>
    </row>
    <row r="27" spans="1:3" x14ac:dyDescent="0.25">
      <c r="A27" s="3" t="s">
        <v>86</v>
      </c>
      <c r="B27" s="12">
        <v>191950</v>
      </c>
      <c r="C27" s="12">
        <v>259679</v>
      </c>
    </row>
    <row r="28" spans="1:3" x14ac:dyDescent="0.25">
      <c r="A28" s="3" t="s">
        <v>87</v>
      </c>
      <c r="B28" s="12">
        <v>12464435</v>
      </c>
      <c r="C28" s="12">
        <v>10216417</v>
      </c>
    </row>
    <row r="29" spans="1:3" x14ac:dyDescent="0.25">
      <c r="A29" s="3" t="s">
        <v>88</v>
      </c>
      <c r="B29" s="12">
        <v>30463</v>
      </c>
      <c r="C29" s="12">
        <v>8913</v>
      </c>
    </row>
    <row r="30" spans="1:3" x14ac:dyDescent="0.25">
      <c r="A30" s="3" t="s">
        <v>89</v>
      </c>
      <c r="B30" s="12">
        <v>45800</v>
      </c>
      <c r="C30" s="12">
        <v>79294</v>
      </c>
    </row>
    <row r="31" spans="1:3" x14ac:dyDescent="0.25">
      <c r="A31" s="2" t="s">
        <v>90</v>
      </c>
      <c r="B31" s="22">
        <v>12886040</v>
      </c>
      <c r="C31" s="22">
        <v>10697611</v>
      </c>
    </row>
    <row r="33" spans="1:3" x14ac:dyDescent="0.25">
      <c r="A33" s="1" t="s">
        <v>91</v>
      </c>
      <c r="B33" s="23"/>
      <c r="C33" s="23"/>
    </row>
    <row r="34" spans="1:3" x14ac:dyDescent="0.25">
      <c r="A34" s="2" t="s">
        <v>3</v>
      </c>
      <c r="B34" s="22" t="s">
        <v>5</v>
      </c>
      <c r="C34" s="22" t="s">
        <v>6</v>
      </c>
    </row>
    <row r="35" spans="1:3" x14ac:dyDescent="0.25">
      <c r="A35" s="3" t="s">
        <v>92</v>
      </c>
      <c r="B35" s="12">
        <v>2200</v>
      </c>
      <c r="C35" s="12">
        <v>23000</v>
      </c>
    </row>
    <row r="36" spans="1:3" x14ac:dyDescent="0.25">
      <c r="A36" s="3" t="s">
        <v>93</v>
      </c>
      <c r="B36" s="12">
        <v>20000</v>
      </c>
      <c r="C36" s="12">
        <v>0</v>
      </c>
    </row>
    <row r="37" spans="1:3" x14ac:dyDescent="0.25">
      <c r="A37" s="3" t="s">
        <v>94</v>
      </c>
      <c r="B37" s="12">
        <v>82500</v>
      </c>
      <c r="C37" s="12">
        <v>49594</v>
      </c>
    </row>
    <row r="38" spans="1:3" x14ac:dyDescent="0.25">
      <c r="A38" s="2" t="s">
        <v>77</v>
      </c>
      <c r="B38" s="22">
        <v>104700</v>
      </c>
      <c r="C38" s="22">
        <v>72594</v>
      </c>
    </row>
    <row r="40" spans="1:3" x14ac:dyDescent="0.25">
      <c r="A40" s="1" t="s">
        <v>95</v>
      </c>
    </row>
    <row r="42" spans="1:3" x14ac:dyDescent="0.25">
      <c r="A42" s="2" t="s">
        <v>3</v>
      </c>
      <c r="B42" s="22" t="s">
        <v>5</v>
      </c>
      <c r="C42" s="22" t="s">
        <v>6</v>
      </c>
    </row>
    <row r="43" spans="1:3" x14ac:dyDescent="0.25">
      <c r="A43" s="3" t="s">
        <v>96</v>
      </c>
      <c r="B43" s="12">
        <v>0</v>
      </c>
      <c r="C43" s="12">
        <v>0</v>
      </c>
    </row>
    <row r="44" spans="1:3" x14ac:dyDescent="0.25">
      <c r="A44" s="3" t="s">
        <v>97</v>
      </c>
      <c r="B44" s="12">
        <v>0</v>
      </c>
      <c r="C44" s="12">
        <v>0</v>
      </c>
    </row>
    <row r="45" spans="1:3" x14ac:dyDescent="0.25">
      <c r="A45" s="3" t="s">
        <v>98</v>
      </c>
      <c r="B45" s="12">
        <v>0</v>
      </c>
      <c r="C45" s="12">
        <v>0</v>
      </c>
    </row>
    <row r="46" spans="1:3" x14ac:dyDescent="0.25">
      <c r="A46" s="3" t="s">
        <v>99</v>
      </c>
      <c r="B46" s="12">
        <v>33497</v>
      </c>
      <c r="C46" s="12">
        <v>716</v>
      </c>
    </row>
    <row r="47" spans="1:3" x14ac:dyDescent="0.25">
      <c r="A47" s="2" t="s">
        <v>77</v>
      </c>
      <c r="B47" s="22">
        <v>33497</v>
      </c>
      <c r="C47" s="22">
        <v>716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9"/>
  <sheetViews>
    <sheetView tabSelected="1" topLeftCell="A67" workbookViewId="0">
      <selection activeCell="F14" sqref="F14"/>
    </sheetView>
  </sheetViews>
  <sheetFormatPr defaultRowHeight="15" x14ac:dyDescent="0.25"/>
  <cols>
    <col min="1" max="1" width="53" customWidth="1"/>
    <col min="2" max="2" width="12.42578125" style="6" bestFit="1" customWidth="1"/>
    <col min="3" max="3" width="13.5703125" style="6" bestFit="1" customWidth="1"/>
    <col min="4" max="4" width="9.140625" style="6"/>
    <col min="5" max="5" width="14.85546875" style="6" bestFit="1" customWidth="1"/>
  </cols>
  <sheetData>
    <row r="2" spans="1:3" x14ac:dyDescent="0.25">
      <c r="A2" s="1" t="s">
        <v>1</v>
      </c>
    </row>
    <row r="3" spans="1:3" x14ac:dyDescent="0.25">
      <c r="A3" s="1" t="s">
        <v>100</v>
      </c>
    </row>
    <row r="5" spans="1:3" x14ac:dyDescent="0.25">
      <c r="A5" s="2" t="s">
        <v>3</v>
      </c>
      <c r="B5" s="22" t="s">
        <v>39</v>
      </c>
      <c r="C5" s="22" t="s">
        <v>40</v>
      </c>
    </row>
    <row r="6" spans="1:3" x14ac:dyDescent="0.25">
      <c r="A6" s="3" t="s">
        <v>101</v>
      </c>
      <c r="B6" s="12">
        <v>42308471</v>
      </c>
      <c r="C6" s="12">
        <v>18753505</v>
      </c>
    </row>
    <row r="7" spans="1:3" x14ac:dyDescent="0.25">
      <c r="A7" s="3" t="s">
        <v>102</v>
      </c>
      <c r="B7" s="12">
        <v>0</v>
      </c>
      <c r="C7" s="12">
        <v>0</v>
      </c>
    </row>
    <row r="8" spans="1:3" x14ac:dyDescent="0.25">
      <c r="A8" s="3" t="s">
        <v>103</v>
      </c>
      <c r="B8" s="12">
        <v>14446412</v>
      </c>
      <c r="C8" s="12">
        <v>0</v>
      </c>
    </row>
    <row r="9" spans="1:3" x14ac:dyDescent="0.25">
      <c r="A9" s="3" t="s">
        <v>104</v>
      </c>
      <c r="B9" s="12"/>
      <c r="C9" s="12"/>
    </row>
    <row r="10" spans="1:3" x14ac:dyDescent="0.25">
      <c r="A10" s="3" t="s">
        <v>105</v>
      </c>
      <c r="B10" s="12"/>
      <c r="C10" s="12"/>
    </row>
    <row r="11" spans="1:3" x14ac:dyDescent="0.25">
      <c r="A11" s="3"/>
      <c r="B11" s="12"/>
      <c r="C11" s="12"/>
    </row>
    <row r="12" spans="1:3" x14ac:dyDescent="0.25">
      <c r="A12" s="3"/>
      <c r="B12" s="12"/>
      <c r="C12" s="12"/>
    </row>
    <row r="13" spans="1:3" x14ac:dyDescent="0.25">
      <c r="A13" s="3" t="s">
        <v>106</v>
      </c>
      <c r="B13" s="12">
        <v>3559314</v>
      </c>
      <c r="C13" s="12">
        <v>23554966</v>
      </c>
    </row>
    <row r="14" spans="1:3" x14ac:dyDescent="0.25">
      <c r="A14" s="3" t="s">
        <v>107</v>
      </c>
      <c r="B14" s="12"/>
      <c r="C14" s="12"/>
    </row>
    <row r="15" spans="1:3" x14ac:dyDescent="0.25">
      <c r="A15" s="2" t="s">
        <v>108</v>
      </c>
      <c r="B15" s="22">
        <f>B6+B8+B13</f>
        <v>60314197</v>
      </c>
      <c r="C15" s="22">
        <v>42308471</v>
      </c>
    </row>
    <row r="16" spans="1:3" x14ac:dyDescent="0.25">
      <c r="A16" s="3" t="s">
        <v>109</v>
      </c>
      <c r="B16" s="12">
        <v>0</v>
      </c>
      <c r="C16" s="12">
        <v>0</v>
      </c>
    </row>
    <row r="17" spans="1:8" x14ac:dyDescent="0.25">
      <c r="A17" s="3" t="s">
        <v>110</v>
      </c>
      <c r="B17" s="12"/>
      <c r="C17" s="12"/>
    </row>
    <row r="18" spans="1:8" x14ac:dyDescent="0.25">
      <c r="A18" s="2" t="s">
        <v>111</v>
      </c>
      <c r="B18" s="22">
        <f>B15</f>
        <v>60314197</v>
      </c>
      <c r="C18" s="22">
        <v>42308471</v>
      </c>
    </row>
    <row r="21" spans="1:8" x14ac:dyDescent="0.25">
      <c r="A21" s="1" t="s">
        <v>112</v>
      </c>
    </row>
    <row r="23" spans="1:8" x14ac:dyDescent="0.25">
      <c r="A23" s="2" t="s">
        <v>3</v>
      </c>
      <c r="B23" s="22" t="s">
        <v>113</v>
      </c>
      <c r="C23" s="22" t="s">
        <v>114</v>
      </c>
    </row>
    <row r="24" spans="1:8" x14ac:dyDescent="0.25">
      <c r="A24" s="3" t="s">
        <v>115</v>
      </c>
      <c r="B24" s="12"/>
      <c r="C24" s="12"/>
    </row>
    <row r="25" spans="1:8" x14ac:dyDescent="0.25">
      <c r="A25" s="3" t="s">
        <v>116</v>
      </c>
      <c r="B25" s="12">
        <v>80000</v>
      </c>
      <c r="C25" s="12">
        <v>120000</v>
      </c>
    </row>
    <row r="26" spans="1:8" x14ac:dyDescent="0.25">
      <c r="A26" s="3" t="s">
        <v>117</v>
      </c>
      <c r="B26" s="12"/>
      <c r="C26" s="12"/>
    </row>
    <row r="27" spans="1:8" x14ac:dyDescent="0.25">
      <c r="A27" s="3" t="s">
        <v>118</v>
      </c>
      <c r="B27" s="12">
        <v>41159550</v>
      </c>
      <c r="C27" s="12">
        <v>31763934</v>
      </c>
    </row>
    <row r="28" spans="1:8" x14ac:dyDescent="0.25">
      <c r="A28" s="3" t="s">
        <v>119</v>
      </c>
      <c r="B28" s="12">
        <v>30363</v>
      </c>
      <c r="C28" s="12">
        <v>0</v>
      </c>
    </row>
    <row r="29" spans="1:8" x14ac:dyDescent="0.25">
      <c r="A29" s="2" t="s">
        <v>120</v>
      </c>
      <c r="B29" s="22">
        <v>41269913</v>
      </c>
      <c r="C29" s="22">
        <v>31883934</v>
      </c>
    </row>
    <row r="31" spans="1:8" ht="15.75" customHeight="1" x14ac:dyDescent="0.25">
      <c r="A31" s="24" t="s">
        <v>121</v>
      </c>
      <c r="B31" s="24"/>
      <c r="C31" s="24"/>
      <c r="D31" s="25"/>
      <c r="E31" s="25"/>
      <c r="F31" s="26"/>
      <c r="G31" s="26"/>
      <c r="H31" s="26"/>
    </row>
    <row r="32" spans="1:8" x14ac:dyDescent="0.25">
      <c r="A32" s="24"/>
      <c r="B32" s="24"/>
      <c r="C32" s="24"/>
    </row>
    <row r="34" spans="1:3" x14ac:dyDescent="0.25">
      <c r="A34" s="2" t="s">
        <v>122</v>
      </c>
      <c r="B34" s="22" t="s">
        <v>113</v>
      </c>
      <c r="C34" s="22" t="s">
        <v>114</v>
      </c>
    </row>
    <row r="35" spans="1:3" x14ac:dyDescent="0.25">
      <c r="A35" s="3"/>
      <c r="B35" s="12"/>
      <c r="C35" s="12"/>
    </row>
    <row r="36" spans="1:3" x14ac:dyDescent="0.25">
      <c r="A36" s="3" t="s">
        <v>123</v>
      </c>
      <c r="B36" s="12">
        <v>31763934</v>
      </c>
      <c r="C36" s="12">
        <v>39180462</v>
      </c>
    </row>
    <row r="37" spans="1:3" x14ac:dyDescent="0.25">
      <c r="A37" s="3" t="s">
        <v>124</v>
      </c>
      <c r="B37" s="12">
        <v>40000000</v>
      </c>
      <c r="C37" s="12">
        <v>30000000</v>
      </c>
    </row>
    <row r="38" spans="1:3" x14ac:dyDescent="0.25">
      <c r="A38" s="2" t="s">
        <v>125</v>
      </c>
      <c r="B38" s="22">
        <v>71763934</v>
      </c>
      <c r="C38" s="22">
        <v>69180462</v>
      </c>
    </row>
    <row r="39" spans="1:3" x14ac:dyDescent="0.25">
      <c r="A39" s="3"/>
      <c r="B39" s="12"/>
      <c r="C39" s="12"/>
    </row>
    <row r="40" spans="1:3" x14ac:dyDescent="0.25">
      <c r="A40" s="3" t="s">
        <v>126</v>
      </c>
      <c r="B40" s="12"/>
      <c r="C40" s="12"/>
    </row>
    <row r="41" spans="1:3" x14ac:dyDescent="0.25">
      <c r="A41" s="3" t="s">
        <v>127</v>
      </c>
      <c r="B41" s="12">
        <v>16157972</v>
      </c>
      <c r="C41" s="12">
        <v>37416528</v>
      </c>
    </row>
    <row r="42" spans="1:3" x14ac:dyDescent="0.25">
      <c r="A42" s="3" t="s">
        <v>128</v>
      </c>
      <c r="B42" s="12">
        <v>14446412</v>
      </c>
      <c r="C42" s="12"/>
    </row>
    <row r="43" spans="1:3" x14ac:dyDescent="0.25">
      <c r="A43" s="2" t="s">
        <v>129</v>
      </c>
      <c r="B43" s="22">
        <v>30604384</v>
      </c>
      <c r="C43" s="22">
        <v>37416528</v>
      </c>
    </row>
    <row r="44" spans="1:3" x14ac:dyDescent="0.25">
      <c r="A44" s="2" t="s">
        <v>130</v>
      </c>
      <c r="B44" s="22">
        <f>B38-B43</f>
        <v>41159550</v>
      </c>
      <c r="C44" s="22">
        <v>31763934</v>
      </c>
    </row>
    <row r="46" spans="1:3" x14ac:dyDescent="0.25">
      <c r="A46" s="1" t="s">
        <v>131</v>
      </c>
    </row>
    <row r="48" spans="1:3" x14ac:dyDescent="0.25">
      <c r="A48" s="2" t="s">
        <v>3</v>
      </c>
      <c r="B48" s="22" t="s">
        <v>39</v>
      </c>
      <c r="C48" s="22" t="s">
        <v>40</v>
      </c>
    </row>
    <row r="49" spans="1:5" x14ac:dyDescent="0.25">
      <c r="A49" s="3" t="s">
        <v>132</v>
      </c>
      <c r="B49" s="12"/>
      <c r="C49" s="12"/>
    </row>
    <row r="50" spans="1:5" x14ac:dyDescent="0.25">
      <c r="A50" s="3" t="s">
        <v>133</v>
      </c>
      <c r="B50" s="12">
        <v>0</v>
      </c>
      <c r="C50" s="12">
        <v>0</v>
      </c>
    </row>
    <row r="51" spans="1:5" x14ac:dyDescent="0.25">
      <c r="A51" s="3" t="s">
        <v>134</v>
      </c>
      <c r="B51" s="12"/>
      <c r="C51" s="12"/>
    </row>
    <row r="52" spans="1:5" x14ac:dyDescent="0.25">
      <c r="A52" s="3" t="s">
        <v>135</v>
      </c>
      <c r="B52" s="12"/>
      <c r="C52" s="12"/>
    </row>
    <row r="53" spans="1:5" x14ac:dyDescent="0.25">
      <c r="A53" s="3" t="s">
        <v>136</v>
      </c>
      <c r="B53" s="12">
        <v>8283361</v>
      </c>
      <c r="C53" s="12">
        <v>10456883</v>
      </c>
    </row>
    <row r="54" spans="1:5" x14ac:dyDescent="0.25">
      <c r="A54" s="3" t="s">
        <v>137</v>
      </c>
      <c r="B54" s="12">
        <v>0</v>
      </c>
      <c r="C54" s="12">
        <v>0</v>
      </c>
    </row>
    <row r="55" spans="1:5" x14ac:dyDescent="0.25">
      <c r="A55" s="3" t="s">
        <v>138</v>
      </c>
      <c r="B55" s="12">
        <v>0</v>
      </c>
      <c r="C55" s="12">
        <v>0</v>
      </c>
    </row>
    <row r="56" spans="1:5" x14ac:dyDescent="0.25">
      <c r="A56" s="3" t="s">
        <v>139</v>
      </c>
      <c r="B56" s="12"/>
      <c r="C56" s="12"/>
    </row>
    <row r="57" spans="1:5" x14ac:dyDescent="0.25">
      <c r="A57" s="3" t="s">
        <v>140</v>
      </c>
      <c r="B57" s="12">
        <v>0</v>
      </c>
      <c r="C57" s="12">
        <v>0</v>
      </c>
    </row>
    <row r="58" spans="1:5" x14ac:dyDescent="0.25">
      <c r="A58" s="3" t="s">
        <v>138</v>
      </c>
      <c r="B58" s="12">
        <v>0</v>
      </c>
      <c r="C58" s="12">
        <v>0</v>
      </c>
    </row>
    <row r="59" spans="1:5" x14ac:dyDescent="0.25">
      <c r="A59" s="2" t="s">
        <v>141</v>
      </c>
      <c r="B59" s="22">
        <v>8283361</v>
      </c>
      <c r="C59" s="22">
        <v>10456883</v>
      </c>
    </row>
    <row r="61" spans="1:5" x14ac:dyDescent="0.25">
      <c r="A61" s="1" t="s">
        <v>142</v>
      </c>
    </row>
    <row r="63" spans="1:5" x14ac:dyDescent="0.25">
      <c r="A63" s="22" t="s">
        <v>3</v>
      </c>
      <c r="B63" s="22" t="s">
        <v>143</v>
      </c>
      <c r="C63" s="2" t="s">
        <v>144</v>
      </c>
      <c r="D63" s="22" t="s">
        <v>145</v>
      </c>
      <c r="E63" s="22" t="s">
        <v>146</v>
      </c>
    </row>
    <row r="64" spans="1:5" x14ac:dyDescent="0.25">
      <c r="A64" s="12" t="s">
        <v>147</v>
      </c>
      <c r="B64" s="12">
        <v>372856</v>
      </c>
      <c r="C64" s="3">
        <v>129460</v>
      </c>
      <c r="D64" s="12"/>
      <c r="E64" s="12">
        <v>502316</v>
      </c>
    </row>
    <row r="65" spans="1:5" x14ac:dyDescent="0.25">
      <c r="A65" s="12" t="s">
        <v>148</v>
      </c>
      <c r="B65" s="12">
        <v>29772210</v>
      </c>
      <c r="C65" s="3">
        <v>14294247</v>
      </c>
      <c r="D65" s="12">
        <v>0</v>
      </c>
      <c r="E65" s="12">
        <v>44066457</v>
      </c>
    </row>
    <row r="66" spans="1:5" x14ac:dyDescent="0.25">
      <c r="A66" s="12" t="s">
        <v>149</v>
      </c>
      <c r="B66" s="12">
        <v>5095474</v>
      </c>
      <c r="C66" s="3">
        <v>22705</v>
      </c>
      <c r="D66" s="12">
        <v>0</v>
      </c>
      <c r="E66" s="12">
        <v>5118179</v>
      </c>
    </row>
    <row r="67" spans="1:5" x14ac:dyDescent="0.25">
      <c r="A67" s="12" t="s">
        <v>150</v>
      </c>
      <c r="B67" s="12">
        <v>2762921</v>
      </c>
      <c r="C67" s="3">
        <v>0</v>
      </c>
      <c r="D67" s="12">
        <v>0</v>
      </c>
      <c r="E67" s="12">
        <v>2762921</v>
      </c>
    </row>
    <row r="68" spans="1:5" x14ac:dyDescent="0.25">
      <c r="A68" s="12"/>
      <c r="B68" s="12"/>
      <c r="C68" s="3"/>
      <c r="D68" s="12"/>
      <c r="E68" s="12"/>
    </row>
    <row r="69" spans="1:5" x14ac:dyDescent="0.25">
      <c r="A69" s="22" t="s">
        <v>30</v>
      </c>
      <c r="B69" s="22">
        <v>38003461</v>
      </c>
      <c r="C69" s="2">
        <v>14446412</v>
      </c>
      <c r="D69" s="22">
        <v>0</v>
      </c>
      <c r="E69" s="22">
        <v>52449873</v>
      </c>
    </row>
  </sheetData>
  <mergeCells count="1">
    <mergeCell ref="A31:C3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p&amp;l</vt:lpstr>
      <vt:lpstr>bs</vt:lpstr>
      <vt:lpstr>r &amp; p</vt:lpstr>
      <vt:lpstr>sch to P&amp; L</vt:lpstr>
      <vt:lpstr>sch to BL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2016-06-07T06:13:22Z</dcterms:modified>
</cp:coreProperties>
</file>